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DeTrabalho"/>
  <bookViews>
    <workbookView xWindow="-120" yWindow="-120" windowWidth="20730" windowHeight="11160" tabRatio="667"/>
  </bookViews>
  <sheets>
    <sheet name="Edificações" sheetId="3" r:id="rId1"/>
  </sheets>
  <externalReferences>
    <externalReference r:id="rId2"/>
  </externalReferences>
  <definedNames>
    <definedName name="_xlnm._FilterDatabase" localSheetId="0" hidden="1">Edificações!$B$3:$R$1416</definedName>
    <definedName name="_xlnm.Print_Area" localSheetId="0">Edificações!$A$1:$L$1441</definedName>
    <definedName name="BDI" localSheetId="0">Edificações!#REF!</definedName>
    <definedName name="BDI">[1]Ata!$L$4</definedName>
    <definedName name="BDI_2" localSheetId="0">Edificações!#REF!</definedName>
    <definedName name="BDI_2">#REF!</definedName>
    <definedName name="DESC" localSheetId="0">Edificações!#REF!</definedName>
    <definedName name="DESC">#REF!</definedName>
    <definedName name="TEMPO" localSheetId="0">Edificações!#REF!</definedName>
    <definedName name="TEMPO">[1]Ata!$L$3</definedName>
    <definedName name="_xlnm.Print_Titles" localSheetId="0">Edificações!$1:$3</definedName>
  </definedName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7" i="3"/>
  <c r="R34"/>
  <c r="R49"/>
  <c r="R67"/>
  <c r="R86"/>
  <c r="R93"/>
  <c r="R120"/>
  <c r="R123"/>
  <c r="R139"/>
  <c r="R162"/>
  <c r="R170"/>
  <c r="R180"/>
  <c r="R187"/>
  <c r="R205"/>
  <c r="R243"/>
  <c r="R248"/>
  <c r="R331"/>
  <c r="R338"/>
  <c r="R343"/>
  <c r="R355"/>
  <c r="R383"/>
  <c r="R397"/>
  <c r="R403"/>
  <c r="R412"/>
  <c r="R415"/>
  <c r="R424"/>
  <c r="R438"/>
  <c r="R449"/>
  <c r="R517"/>
  <c r="R524"/>
  <c r="R542"/>
  <c r="R812"/>
  <c r="R881"/>
  <c r="R891"/>
  <c r="R896"/>
  <c r="R905"/>
  <c r="R930"/>
  <c r="R933"/>
  <c r="R942"/>
  <c r="R969"/>
  <c r="R979"/>
  <c r="R984"/>
  <c r="R1030"/>
  <c r="R1099"/>
  <c r="R1121"/>
  <c r="R1131"/>
  <c r="R1140"/>
  <c r="R1144"/>
  <c r="R1148"/>
  <c r="R1152"/>
  <c r="R1155"/>
  <c r="R1159"/>
  <c r="R1163"/>
  <c r="R1165"/>
  <c r="R1187"/>
  <c r="R1190"/>
  <c r="R1229"/>
  <c r="R1271"/>
  <c r="R1353"/>
  <c r="R1357"/>
  <c r="R1361"/>
  <c r="R1400"/>
  <c r="E1412" l="1"/>
  <c r="R1412" s="1"/>
  <c r="E1411"/>
  <c r="E1410"/>
  <c r="R1410" s="1"/>
  <c r="E1409"/>
  <c r="E1408"/>
  <c r="R1408" s="1"/>
  <c r="E1407"/>
  <c r="E1406"/>
  <c r="E1405"/>
  <c r="E1404"/>
  <c r="R1404" s="1"/>
  <c r="E1403"/>
  <c r="E1402"/>
  <c r="E1401"/>
  <c r="E1399"/>
  <c r="R1399" s="1"/>
  <c r="E1398"/>
  <c r="R1398" s="1"/>
  <c r="E1397"/>
  <c r="E1396"/>
  <c r="E1395"/>
  <c r="R1395" s="1"/>
  <c r="E1394"/>
  <c r="E1393"/>
  <c r="E1392"/>
  <c r="E1391"/>
  <c r="R1391" s="1"/>
  <c r="E1390"/>
  <c r="R1390" s="1"/>
  <c r="E1389"/>
  <c r="E1388"/>
  <c r="E1387"/>
  <c r="R1387" s="1"/>
  <c r="E1386"/>
  <c r="E1385"/>
  <c r="E1384"/>
  <c r="E1383"/>
  <c r="R1383" s="1"/>
  <c r="E1382"/>
  <c r="E1381"/>
  <c r="E1380"/>
  <c r="E1379"/>
  <c r="R1379" s="1"/>
  <c r="E1378"/>
  <c r="R1378" s="1"/>
  <c r="E1377"/>
  <c r="E1376"/>
  <c r="E1375"/>
  <c r="R1375" s="1"/>
  <c r="E1374"/>
  <c r="E1373"/>
  <c r="R1373" s="1"/>
  <c r="E1372"/>
  <c r="E1371"/>
  <c r="R1371" s="1"/>
  <c r="E1370"/>
  <c r="E1369"/>
  <c r="E1368"/>
  <c r="E1367"/>
  <c r="R1367" s="1"/>
  <c r="E1366"/>
  <c r="E1365"/>
  <c r="E1364"/>
  <c r="E1363"/>
  <c r="R1363" s="1"/>
  <c r="E1362"/>
  <c r="E1360"/>
  <c r="E1359"/>
  <c r="E1358"/>
  <c r="R1358" s="1"/>
  <c r="E1356"/>
  <c r="E1355"/>
  <c r="E1354"/>
  <c r="E1352"/>
  <c r="R1352" s="1"/>
  <c r="E1351"/>
  <c r="R1351" s="1"/>
  <c r="E1350"/>
  <c r="E1349"/>
  <c r="E1348"/>
  <c r="R1348" s="1"/>
  <c r="E1347"/>
  <c r="E1346"/>
  <c r="E1345"/>
  <c r="E1344"/>
  <c r="R1344" s="1"/>
  <c r="E1343"/>
  <c r="E1342"/>
  <c r="R1342" s="1"/>
  <c r="E1341"/>
  <c r="E1340"/>
  <c r="R1340" s="1"/>
  <c r="E1339"/>
  <c r="E1338"/>
  <c r="E1337"/>
  <c r="E1336"/>
  <c r="R1336" s="1"/>
  <c r="E1335"/>
  <c r="E1334"/>
  <c r="E1333"/>
  <c r="E1332"/>
  <c r="R1332" s="1"/>
  <c r="E1331"/>
  <c r="R1331" s="1"/>
  <c r="E1330"/>
  <c r="E1329"/>
  <c r="E1328"/>
  <c r="R1328" s="1"/>
  <c r="E1327"/>
  <c r="E1326"/>
  <c r="E1325"/>
  <c r="E1324"/>
  <c r="R1324" s="1"/>
  <c r="E1323"/>
  <c r="R1323" s="1"/>
  <c r="E1322"/>
  <c r="E1321"/>
  <c r="E1320"/>
  <c r="R1320" s="1"/>
  <c r="E1319"/>
  <c r="E1318"/>
  <c r="E1317"/>
  <c r="E1316"/>
  <c r="R1316" s="1"/>
  <c r="E1315"/>
  <c r="E1314"/>
  <c r="E1313"/>
  <c r="E1312"/>
  <c r="R1312" s="1"/>
  <c r="E1311"/>
  <c r="R1311" s="1"/>
  <c r="E1310"/>
  <c r="E1309"/>
  <c r="E1308"/>
  <c r="R1308" s="1"/>
  <c r="E1307"/>
  <c r="E1306"/>
  <c r="R1306" s="1"/>
  <c r="E1305"/>
  <c r="E1304"/>
  <c r="R1304" s="1"/>
  <c r="E1303"/>
  <c r="E1302"/>
  <c r="E1301"/>
  <c r="E1300"/>
  <c r="R1300" s="1"/>
  <c r="E1299"/>
  <c r="E1298"/>
  <c r="E1297"/>
  <c r="E1296"/>
  <c r="R1296" s="1"/>
  <c r="E1295"/>
  <c r="E1294"/>
  <c r="E1293"/>
  <c r="E1292"/>
  <c r="R1292" s="1"/>
  <c r="E1291"/>
  <c r="E1290"/>
  <c r="E1289"/>
  <c r="E1288"/>
  <c r="R1288" s="1"/>
  <c r="E1287"/>
  <c r="E1286"/>
  <c r="E1285"/>
  <c r="E1284"/>
  <c r="R1284" s="1"/>
  <c r="E1283"/>
  <c r="R1283" s="1"/>
  <c r="E1282"/>
  <c r="E1281"/>
  <c r="E1280"/>
  <c r="R1280" s="1"/>
  <c r="E1279"/>
  <c r="E1278"/>
  <c r="E1277"/>
  <c r="E1276"/>
  <c r="R1276" s="1"/>
  <c r="E1275"/>
  <c r="R1275" s="1"/>
  <c r="E1274"/>
  <c r="E1273"/>
  <c r="E1272"/>
  <c r="R1272" s="1"/>
  <c r="E1270"/>
  <c r="E1269"/>
  <c r="E1268"/>
  <c r="E1267"/>
  <c r="R1267" s="1"/>
  <c r="E1266"/>
  <c r="E1265"/>
  <c r="E1264"/>
  <c r="E1263"/>
  <c r="R1263" s="1"/>
  <c r="E1262"/>
  <c r="R1262" s="1"/>
  <c r="E1261"/>
  <c r="E1260"/>
  <c r="E1259"/>
  <c r="R1259" s="1"/>
  <c r="E1258"/>
  <c r="E1257"/>
  <c r="E1256"/>
  <c r="E1255"/>
  <c r="R1255" s="1"/>
  <c r="E1254"/>
  <c r="R1254" s="1"/>
  <c r="E1253"/>
  <c r="E1252"/>
  <c r="E1251"/>
  <c r="R1251" s="1"/>
  <c r="E1250"/>
  <c r="E1249"/>
  <c r="E1248"/>
  <c r="E1247"/>
  <c r="R1247" s="1"/>
  <c r="E1246"/>
  <c r="E1245"/>
  <c r="R1245" s="1"/>
  <c r="E1244"/>
  <c r="E1243"/>
  <c r="R1243" s="1"/>
  <c r="E1242"/>
  <c r="E1241"/>
  <c r="E1240"/>
  <c r="E1239"/>
  <c r="R1239" s="1"/>
  <c r="E1238"/>
  <c r="E1237"/>
  <c r="E1236"/>
  <c r="E1235"/>
  <c r="R1235" s="1"/>
  <c r="E1234"/>
  <c r="R1234" s="1"/>
  <c r="E1233"/>
  <c r="E1232"/>
  <c r="E1231"/>
  <c r="R1231" s="1"/>
  <c r="E1230"/>
  <c r="E1228"/>
  <c r="E1227"/>
  <c r="E1226"/>
  <c r="R1226" s="1"/>
  <c r="E1225"/>
  <c r="R1225" s="1"/>
  <c r="E1224"/>
  <c r="E1223"/>
  <c r="E1222"/>
  <c r="R1222" s="1"/>
  <c r="E1221"/>
  <c r="E1220"/>
  <c r="E1219"/>
  <c r="E1218"/>
  <c r="R1218" s="1"/>
  <c r="E1217"/>
  <c r="E1216"/>
  <c r="E1215"/>
  <c r="E1214"/>
  <c r="R1214" s="1"/>
  <c r="E1213"/>
  <c r="E1212"/>
  <c r="E1211"/>
  <c r="E1210"/>
  <c r="R1210" s="1"/>
  <c r="E1209"/>
  <c r="E1208"/>
  <c r="E1207"/>
  <c r="E1206"/>
  <c r="R1206" s="1"/>
  <c r="E1205"/>
  <c r="R1205" s="1"/>
  <c r="E1204"/>
  <c r="E1203"/>
  <c r="E1202"/>
  <c r="R1202" s="1"/>
  <c r="E1201"/>
  <c r="E1200"/>
  <c r="E1199"/>
  <c r="E1198"/>
  <c r="R1198" s="1"/>
  <c r="E1197"/>
  <c r="E1196"/>
  <c r="E1195"/>
  <c r="E1194"/>
  <c r="R1194" s="1"/>
  <c r="E1193"/>
  <c r="E1192"/>
  <c r="E1191"/>
  <c r="E1189"/>
  <c r="R1189" s="1"/>
  <c r="E1188"/>
  <c r="G1187"/>
  <c r="E1186"/>
  <c r="E1185"/>
  <c r="R1185" s="1"/>
  <c r="E1184"/>
  <c r="E1183"/>
  <c r="E1182"/>
  <c r="E1181"/>
  <c r="R1181" s="1"/>
  <c r="E1180"/>
  <c r="R1180" s="1"/>
  <c r="E1179"/>
  <c r="E1178"/>
  <c r="E1177"/>
  <c r="R1177" s="1"/>
  <c r="E1176"/>
  <c r="E1175"/>
  <c r="R1175" s="1"/>
  <c r="E1174"/>
  <c r="E1173"/>
  <c r="R1173" s="1"/>
  <c r="E1172"/>
  <c r="E1171"/>
  <c r="E1170"/>
  <c r="E1169"/>
  <c r="R1169" s="1"/>
  <c r="E1168"/>
  <c r="E1167"/>
  <c r="E1166"/>
  <c r="E1164"/>
  <c r="R1164" s="1"/>
  <c r="G1163"/>
  <c r="E1162"/>
  <c r="E1161"/>
  <c r="E1160"/>
  <c r="R1160" s="1"/>
  <c r="G1159"/>
  <c r="E1158"/>
  <c r="E1157"/>
  <c r="E1156"/>
  <c r="R1156" s="1"/>
  <c r="G1155"/>
  <c r="E1154"/>
  <c r="E1153"/>
  <c r="E1151"/>
  <c r="E1150"/>
  <c r="E1149"/>
  <c r="E1147"/>
  <c r="E1146"/>
  <c r="E1145"/>
  <c r="E1143"/>
  <c r="E1142"/>
  <c r="E1141"/>
  <c r="E1139"/>
  <c r="E1138"/>
  <c r="E1137"/>
  <c r="E1136"/>
  <c r="E1135"/>
  <c r="R1135" s="1"/>
  <c r="E1134"/>
  <c r="R1134" s="1"/>
  <c r="E1133"/>
  <c r="E1132"/>
  <c r="E1130"/>
  <c r="E1129"/>
  <c r="E1128"/>
  <c r="E1127"/>
  <c r="E1126"/>
  <c r="E1125"/>
  <c r="E1124"/>
  <c r="E1123"/>
  <c r="E1122"/>
  <c r="E1120"/>
  <c r="E1119"/>
  <c r="E1118"/>
  <c r="E1117"/>
  <c r="R1117" s="1"/>
  <c r="E1116"/>
  <c r="R1116" s="1"/>
  <c r="E1115"/>
  <c r="E1114"/>
  <c r="E1113"/>
  <c r="E1112"/>
  <c r="E1111"/>
  <c r="E1110"/>
  <c r="E1109"/>
  <c r="E1108"/>
  <c r="E1107"/>
  <c r="E1106"/>
  <c r="E1105"/>
  <c r="E1104"/>
  <c r="E1103"/>
  <c r="E1102"/>
  <c r="E1101"/>
  <c r="R1101" s="1"/>
  <c r="E1100"/>
  <c r="R1100" s="1"/>
  <c r="E1098"/>
  <c r="E1097"/>
  <c r="E1096"/>
  <c r="E1095"/>
  <c r="E1094"/>
  <c r="E1093"/>
  <c r="E1092"/>
  <c r="E1091"/>
  <c r="E1090"/>
  <c r="E1089"/>
  <c r="E1088"/>
  <c r="E1087"/>
  <c r="E1086"/>
  <c r="E1085"/>
  <c r="E1084"/>
  <c r="R1084" s="1"/>
  <c r="E1083"/>
  <c r="R1083" s="1"/>
  <c r="E1082"/>
  <c r="E1081"/>
  <c r="E1080"/>
  <c r="E1079"/>
  <c r="E1078"/>
  <c r="E1077"/>
  <c r="E1076"/>
  <c r="E1075"/>
  <c r="E1074"/>
  <c r="E1073"/>
  <c r="E1072"/>
  <c r="E1071"/>
  <c r="E1070"/>
  <c r="E1069"/>
  <c r="E1068"/>
  <c r="R1068" s="1"/>
  <c r="E1067"/>
  <c r="R1067" s="1"/>
  <c r="E1066"/>
  <c r="E1065"/>
  <c r="E1064"/>
  <c r="E1063"/>
  <c r="E1062"/>
  <c r="E1061"/>
  <c r="E1060"/>
  <c r="E1059"/>
  <c r="E1058"/>
  <c r="E1057"/>
  <c r="E1056"/>
  <c r="E1055"/>
  <c r="E1054"/>
  <c r="E1053"/>
  <c r="E1052"/>
  <c r="R1052" s="1"/>
  <c r="E1051"/>
  <c r="R1051" s="1"/>
  <c r="E1050"/>
  <c r="E1049"/>
  <c r="E1048"/>
  <c r="E1047"/>
  <c r="E1046"/>
  <c r="E1045"/>
  <c r="E1044"/>
  <c r="E1043"/>
  <c r="E1042"/>
  <c r="E1041"/>
  <c r="E1040"/>
  <c r="E1039"/>
  <c r="E1038"/>
  <c r="E1037"/>
  <c r="E1036"/>
  <c r="R1036" s="1"/>
  <c r="E1035"/>
  <c r="R1035" s="1"/>
  <c r="E1034"/>
  <c r="E1033"/>
  <c r="E1032"/>
  <c r="E1031"/>
  <c r="E1029"/>
  <c r="E1028"/>
  <c r="E1027"/>
  <c r="E1026"/>
  <c r="E1025"/>
  <c r="E1024"/>
  <c r="E1023"/>
  <c r="E1022"/>
  <c r="E1021"/>
  <c r="E1020"/>
  <c r="E1019"/>
  <c r="R1019" s="1"/>
  <c r="E1018"/>
  <c r="R1018" s="1"/>
  <c r="E1017"/>
  <c r="E1016"/>
  <c r="E1015"/>
  <c r="E1014"/>
  <c r="E1013"/>
  <c r="E1012"/>
  <c r="E1011"/>
  <c r="E1010"/>
  <c r="E1009"/>
  <c r="E1008"/>
  <c r="E1007"/>
  <c r="E1006"/>
  <c r="E1005"/>
  <c r="E1004"/>
  <c r="E1003"/>
  <c r="R1003" s="1"/>
  <c r="E1002"/>
  <c r="R1002" s="1"/>
  <c r="E1001"/>
  <c r="E1000"/>
  <c r="E999"/>
  <c r="E998"/>
  <c r="E997"/>
  <c r="E996"/>
  <c r="E995"/>
  <c r="E994"/>
  <c r="E993"/>
  <c r="E992"/>
  <c r="E991"/>
  <c r="E990"/>
  <c r="E989"/>
  <c r="E988"/>
  <c r="E987"/>
  <c r="R987" s="1"/>
  <c r="E986"/>
  <c r="R986" s="1"/>
  <c r="E985"/>
  <c r="E983"/>
  <c r="E982"/>
  <c r="E981"/>
  <c r="E980"/>
  <c r="E978"/>
  <c r="E977"/>
  <c r="E976"/>
  <c r="E975"/>
  <c r="E974"/>
  <c r="E973"/>
  <c r="E972"/>
  <c r="E971"/>
  <c r="E970"/>
  <c r="E968"/>
  <c r="R968" s="1"/>
  <c r="E967"/>
  <c r="R967" s="1"/>
  <c r="E966"/>
  <c r="E965"/>
  <c r="E964"/>
  <c r="E963"/>
  <c r="E962"/>
  <c r="E961"/>
  <c r="E960"/>
  <c r="E959"/>
  <c r="E958"/>
  <c r="E957"/>
  <c r="E956"/>
  <c r="E955"/>
  <c r="E954"/>
  <c r="E953"/>
  <c r="E952"/>
  <c r="R952" s="1"/>
  <c r="E951"/>
  <c r="R951" s="1"/>
  <c r="E950"/>
  <c r="E949"/>
  <c r="E948"/>
  <c r="E947"/>
  <c r="E946"/>
  <c r="E945"/>
  <c r="E944"/>
  <c r="E943"/>
  <c r="E941"/>
  <c r="E940"/>
  <c r="E939"/>
  <c r="E938"/>
  <c r="E937"/>
  <c r="E936"/>
  <c r="E935"/>
  <c r="R935" s="1"/>
  <c r="E934"/>
  <c r="R934" s="1"/>
  <c r="E932"/>
  <c r="E931"/>
  <c r="E929"/>
  <c r="E928"/>
  <c r="E927"/>
  <c r="E926"/>
  <c r="E925"/>
  <c r="E924"/>
  <c r="E923"/>
  <c r="E922"/>
  <c r="E921"/>
  <c r="E920"/>
  <c r="E919"/>
  <c r="E918"/>
  <c r="E917"/>
  <c r="R917" s="1"/>
  <c r="E916"/>
  <c r="R916" s="1"/>
  <c r="E915"/>
  <c r="E914"/>
  <c r="E913"/>
  <c r="E912"/>
  <c r="E911"/>
  <c r="E910"/>
  <c r="E909"/>
  <c r="E908"/>
  <c r="E907"/>
  <c r="E906"/>
  <c r="E904"/>
  <c r="E903"/>
  <c r="E902"/>
  <c r="E901"/>
  <c r="E900"/>
  <c r="R900" s="1"/>
  <c r="E899"/>
  <c r="R899" s="1"/>
  <c r="E898"/>
  <c r="E897"/>
  <c r="E895"/>
  <c r="E894"/>
  <c r="E893"/>
  <c r="E892"/>
  <c r="E890"/>
  <c r="E889"/>
  <c r="E888"/>
  <c r="E887"/>
  <c r="E886"/>
  <c r="E885"/>
  <c r="E884"/>
  <c r="E883"/>
  <c r="E882"/>
  <c r="R882" s="1"/>
  <c r="E880"/>
  <c r="R880" s="1"/>
  <c r="E879"/>
  <c r="E878"/>
  <c r="E877"/>
  <c r="E876"/>
  <c r="E875"/>
  <c r="E874"/>
  <c r="E873"/>
  <c r="E872"/>
  <c r="E871"/>
  <c r="E870"/>
  <c r="E869"/>
  <c r="E868"/>
  <c r="E867"/>
  <c r="E866"/>
  <c r="E865"/>
  <c r="R865" s="1"/>
  <c r="E864"/>
  <c r="R864" s="1"/>
  <c r="E863"/>
  <c r="E862"/>
  <c r="E861"/>
  <c r="E860"/>
  <c r="E859"/>
  <c r="E858"/>
  <c r="E857"/>
  <c r="E856"/>
  <c r="E855"/>
  <c r="E854"/>
  <c r="E853"/>
  <c r="E852"/>
  <c r="E851"/>
  <c r="E850"/>
  <c r="E849"/>
  <c r="R849" s="1"/>
  <c r="E848"/>
  <c r="R848" s="1"/>
  <c r="E847"/>
  <c r="E846"/>
  <c r="E845"/>
  <c r="E844"/>
  <c r="E843"/>
  <c r="E842"/>
  <c r="E841"/>
  <c r="E840"/>
  <c r="E839"/>
  <c r="E838"/>
  <c r="E837"/>
  <c r="E836"/>
  <c r="E835"/>
  <c r="E834"/>
  <c r="E833"/>
  <c r="R833" s="1"/>
  <c r="E832"/>
  <c r="R832" s="1"/>
  <c r="E831"/>
  <c r="E830"/>
  <c r="E829"/>
  <c r="E828"/>
  <c r="E827"/>
  <c r="E826"/>
  <c r="E825"/>
  <c r="E824"/>
  <c r="E823"/>
  <c r="E822"/>
  <c r="E821"/>
  <c r="E820"/>
  <c r="E819"/>
  <c r="E818"/>
  <c r="E817"/>
  <c r="R817" s="1"/>
  <c r="E816"/>
  <c r="R816" s="1"/>
  <c r="E815"/>
  <c r="E814"/>
  <c r="E813"/>
  <c r="E811"/>
  <c r="E810"/>
  <c r="E809"/>
  <c r="E808"/>
  <c r="E807"/>
  <c r="E806"/>
  <c r="E805"/>
  <c r="E804"/>
  <c r="E803"/>
  <c r="E802"/>
  <c r="E801"/>
  <c r="E800"/>
  <c r="R800" s="1"/>
  <c r="E799"/>
  <c r="R799" s="1"/>
  <c r="E798"/>
  <c r="E797"/>
  <c r="E796"/>
  <c r="E795"/>
  <c r="E794"/>
  <c r="E793"/>
  <c r="E792"/>
  <c r="E791"/>
  <c r="E790"/>
  <c r="E789"/>
  <c r="E788"/>
  <c r="E787"/>
  <c r="E786"/>
  <c r="E785"/>
  <c r="E784"/>
  <c r="R784" s="1"/>
  <c r="E783"/>
  <c r="R783" s="1"/>
  <c r="E782"/>
  <c r="E781"/>
  <c r="E780"/>
  <c r="E779"/>
  <c r="E778"/>
  <c r="E777"/>
  <c r="E776"/>
  <c r="E775"/>
  <c r="E774"/>
  <c r="E773"/>
  <c r="E772"/>
  <c r="E771"/>
  <c r="E770"/>
  <c r="E769"/>
  <c r="E768"/>
  <c r="R768" s="1"/>
  <c r="E767"/>
  <c r="R767" s="1"/>
  <c r="E766"/>
  <c r="E765"/>
  <c r="E764"/>
  <c r="E763"/>
  <c r="E762"/>
  <c r="E761"/>
  <c r="E760"/>
  <c r="E759"/>
  <c r="E758"/>
  <c r="E757"/>
  <c r="E756"/>
  <c r="E755"/>
  <c r="E754"/>
  <c r="E753"/>
  <c r="E752"/>
  <c r="R752" s="1"/>
  <c r="E751"/>
  <c r="R751" s="1"/>
  <c r="E750"/>
  <c r="E749"/>
  <c r="E748"/>
  <c r="E747"/>
  <c r="E746"/>
  <c r="E745"/>
  <c r="E744"/>
  <c r="E743"/>
  <c r="E742"/>
  <c r="E741"/>
  <c r="E740"/>
  <c r="E739"/>
  <c r="E738"/>
  <c r="E737"/>
  <c r="E736"/>
  <c r="R736" s="1"/>
  <c r="E735"/>
  <c r="R735" s="1"/>
  <c r="E734"/>
  <c r="E733"/>
  <c r="E732"/>
  <c r="E731"/>
  <c r="E730"/>
  <c r="E729"/>
  <c r="E728"/>
  <c r="E727"/>
  <c r="E726"/>
  <c r="E725"/>
  <c r="E724"/>
  <c r="E723"/>
  <c r="E722"/>
  <c r="E721"/>
  <c r="E720"/>
  <c r="R720" s="1"/>
  <c r="E719"/>
  <c r="R719" s="1"/>
  <c r="E718"/>
  <c r="E717"/>
  <c r="E716"/>
  <c r="E715"/>
  <c r="E714"/>
  <c r="E713"/>
  <c r="E712"/>
  <c r="E711"/>
  <c r="E710"/>
  <c r="E709"/>
  <c r="E708"/>
  <c r="E707"/>
  <c r="E706"/>
  <c r="E705"/>
  <c r="E704"/>
  <c r="R704" s="1"/>
  <c r="E703"/>
  <c r="R703" s="1"/>
  <c r="E702"/>
  <c r="E701"/>
  <c r="E700"/>
  <c r="E699"/>
  <c r="E698"/>
  <c r="E697"/>
  <c r="E696"/>
  <c r="E695"/>
  <c r="E694"/>
  <c r="E693"/>
  <c r="E692"/>
  <c r="R692" s="1"/>
  <c r="E691"/>
  <c r="R691" s="1"/>
  <c r="E690"/>
  <c r="E689"/>
  <c r="E688"/>
  <c r="E687"/>
  <c r="E686"/>
  <c r="E685"/>
  <c r="E684"/>
  <c r="R684" s="1"/>
  <c r="E683"/>
  <c r="R683" s="1"/>
  <c r="E682"/>
  <c r="E681"/>
  <c r="E680"/>
  <c r="E679"/>
  <c r="E678"/>
  <c r="E677"/>
  <c r="E676"/>
  <c r="R676" s="1"/>
  <c r="E675"/>
  <c r="R675" s="1"/>
  <c r="E674"/>
  <c r="E673"/>
  <c r="E672"/>
  <c r="E671"/>
  <c r="E670"/>
  <c r="E669"/>
  <c r="E668"/>
  <c r="R668" s="1"/>
  <c r="E667"/>
  <c r="R667" s="1"/>
  <c r="E666"/>
  <c r="E665"/>
  <c r="E664"/>
  <c r="E663"/>
  <c r="E662"/>
  <c r="E661"/>
  <c r="E660"/>
  <c r="R660" s="1"/>
  <c r="E659"/>
  <c r="R659" s="1"/>
  <c r="E658"/>
  <c r="E657"/>
  <c r="E656"/>
  <c r="E655"/>
  <c r="E654"/>
  <c r="E653"/>
  <c r="E652"/>
  <c r="R652" s="1"/>
  <c r="E651"/>
  <c r="R651" s="1"/>
  <c r="E650"/>
  <c r="E649"/>
  <c r="E648"/>
  <c r="E647"/>
  <c r="E646"/>
  <c r="E645"/>
  <c r="E644"/>
  <c r="R644" s="1"/>
  <c r="E643"/>
  <c r="R643" s="1"/>
  <c r="E642"/>
  <c r="E641"/>
  <c r="E640"/>
  <c r="E639"/>
  <c r="E638"/>
  <c r="E637"/>
  <c r="E636"/>
  <c r="R636" s="1"/>
  <c r="E635"/>
  <c r="R635" s="1"/>
  <c r="E634"/>
  <c r="E633"/>
  <c r="E632"/>
  <c r="E631"/>
  <c r="E630"/>
  <c r="E629"/>
  <c r="E628"/>
  <c r="R628" s="1"/>
  <c r="E627"/>
  <c r="R627" s="1"/>
  <c r="E626"/>
  <c r="E625"/>
  <c r="E624"/>
  <c r="E623"/>
  <c r="E622"/>
  <c r="E621"/>
  <c r="E620"/>
  <c r="R620" s="1"/>
  <c r="E619"/>
  <c r="R619" s="1"/>
  <c r="E618"/>
  <c r="E617"/>
  <c r="E616"/>
  <c r="E615"/>
  <c r="E614"/>
  <c r="E613"/>
  <c r="E612"/>
  <c r="R612" s="1"/>
  <c r="E611"/>
  <c r="R611" s="1"/>
  <c r="E610"/>
  <c r="E609"/>
  <c r="E608"/>
  <c r="E607"/>
  <c r="E606"/>
  <c r="E605"/>
  <c r="E604"/>
  <c r="R604" s="1"/>
  <c r="E603"/>
  <c r="R603" s="1"/>
  <c r="E602"/>
  <c r="E601"/>
  <c r="E600"/>
  <c r="E599"/>
  <c r="E598"/>
  <c r="E597"/>
  <c r="E596"/>
  <c r="R596" s="1"/>
  <c r="E595"/>
  <c r="R595" s="1"/>
  <c r="E594"/>
  <c r="E593"/>
  <c r="E592"/>
  <c r="E591"/>
  <c r="E590"/>
  <c r="E589"/>
  <c r="E588"/>
  <c r="R588" s="1"/>
  <c r="E587"/>
  <c r="R587" s="1"/>
  <c r="E586"/>
  <c r="E585"/>
  <c r="E584"/>
  <c r="E583"/>
  <c r="E582"/>
  <c r="E581"/>
  <c r="E580"/>
  <c r="R580" s="1"/>
  <c r="E579"/>
  <c r="R579" s="1"/>
  <c r="E578"/>
  <c r="E577"/>
  <c r="E576"/>
  <c r="E575"/>
  <c r="E574"/>
  <c r="E573"/>
  <c r="E572"/>
  <c r="R572" s="1"/>
  <c r="E571"/>
  <c r="R571" s="1"/>
  <c r="E570"/>
  <c r="E569"/>
  <c r="E568"/>
  <c r="E567"/>
  <c r="E566"/>
  <c r="E565"/>
  <c r="E564"/>
  <c r="R564" s="1"/>
  <c r="E563"/>
  <c r="R563" s="1"/>
  <c r="E562"/>
  <c r="E561"/>
  <c r="E560"/>
  <c r="E559"/>
  <c r="E558"/>
  <c r="E557"/>
  <c r="E556"/>
  <c r="R556" s="1"/>
  <c r="E555"/>
  <c r="R555" s="1"/>
  <c r="E554"/>
  <c r="E553"/>
  <c r="E552"/>
  <c r="E551"/>
  <c r="E550"/>
  <c r="E549"/>
  <c r="E548"/>
  <c r="R548" s="1"/>
  <c r="E547"/>
  <c r="R547" s="1"/>
  <c r="E546"/>
  <c r="E545"/>
  <c r="E544"/>
  <c r="E543"/>
  <c r="E541"/>
  <c r="E540"/>
  <c r="E539"/>
  <c r="R539" s="1"/>
  <c r="E538"/>
  <c r="R538" s="1"/>
  <c r="E537"/>
  <c r="E536"/>
  <c r="E535"/>
  <c r="E534"/>
  <c r="E533"/>
  <c r="E532"/>
  <c r="E531"/>
  <c r="R531" s="1"/>
  <c r="E530"/>
  <c r="R530" s="1"/>
  <c r="E529"/>
  <c r="E528"/>
  <c r="E527"/>
  <c r="E526"/>
  <c r="E525"/>
  <c r="E523"/>
  <c r="E522"/>
  <c r="R522" s="1"/>
  <c r="E521"/>
  <c r="R521" s="1"/>
  <c r="E520"/>
  <c r="E519"/>
  <c r="E518"/>
  <c r="E516"/>
  <c r="E515"/>
  <c r="E514"/>
  <c r="E513"/>
  <c r="R513" s="1"/>
  <c r="E512"/>
  <c r="R512" s="1"/>
  <c r="E511"/>
  <c r="E510"/>
  <c r="E509"/>
  <c r="E508"/>
  <c r="E507"/>
  <c r="E506"/>
  <c r="E505"/>
  <c r="R505" s="1"/>
  <c r="E504"/>
  <c r="R504" s="1"/>
  <c r="E503"/>
  <c r="E502"/>
  <c r="E501"/>
  <c r="E500"/>
  <c r="E499"/>
  <c r="E498"/>
  <c r="E497"/>
  <c r="R497" s="1"/>
  <c r="E496"/>
  <c r="R496" s="1"/>
  <c r="E495"/>
  <c r="E494"/>
  <c r="E493"/>
  <c r="E492"/>
  <c r="E491"/>
  <c r="E490"/>
  <c r="E489"/>
  <c r="R489" s="1"/>
  <c r="E488"/>
  <c r="R488" s="1"/>
  <c r="E487"/>
  <c r="E486"/>
  <c r="E485"/>
  <c r="E484"/>
  <c r="E483"/>
  <c r="E482"/>
  <c r="E481"/>
  <c r="R481" s="1"/>
  <c r="E480"/>
  <c r="R480" s="1"/>
  <c r="E479"/>
  <c r="E478"/>
  <c r="E477"/>
  <c r="E476"/>
  <c r="E475"/>
  <c r="E474"/>
  <c r="E473"/>
  <c r="R473" s="1"/>
  <c r="E472"/>
  <c r="R472" s="1"/>
  <c r="E471"/>
  <c r="E470"/>
  <c r="E469"/>
  <c r="E468"/>
  <c r="E467"/>
  <c r="E466"/>
  <c r="E465"/>
  <c r="R465" s="1"/>
  <c r="E464"/>
  <c r="R464" s="1"/>
  <c r="E463"/>
  <c r="E462"/>
  <c r="E461"/>
  <c r="E460"/>
  <c r="E459"/>
  <c r="E458"/>
  <c r="E457"/>
  <c r="R457" s="1"/>
  <c r="E456"/>
  <c r="R456" s="1"/>
  <c r="E455"/>
  <c r="E454"/>
  <c r="E453"/>
  <c r="E452"/>
  <c r="E451"/>
  <c r="E450"/>
  <c r="E448"/>
  <c r="R448" s="1"/>
  <c r="E447"/>
  <c r="R447" s="1"/>
  <c r="E446"/>
  <c r="E445"/>
  <c r="E444"/>
  <c r="E443"/>
  <c r="E442"/>
  <c r="E441"/>
  <c r="E440"/>
  <c r="R440" s="1"/>
  <c r="E439"/>
  <c r="R439" s="1"/>
  <c r="E437"/>
  <c r="E436"/>
  <c r="E435"/>
  <c r="E434"/>
  <c r="E433"/>
  <c r="E432"/>
  <c r="E431"/>
  <c r="R431" s="1"/>
  <c r="E430"/>
  <c r="R430" s="1"/>
  <c r="E429"/>
  <c r="E428"/>
  <c r="E427"/>
  <c r="E426"/>
  <c r="E425"/>
  <c r="E423"/>
  <c r="E422"/>
  <c r="R422" s="1"/>
  <c r="E421"/>
  <c r="R421" s="1"/>
  <c r="E420"/>
  <c r="E419"/>
  <c r="E418"/>
  <c r="E417"/>
  <c r="E416"/>
  <c r="E414"/>
  <c r="E413"/>
  <c r="E411"/>
  <c r="R411" s="1"/>
  <c r="E410"/>
  <c r="E409"/>
  <c r="E408"/>
  <c r="R408" s="1"/>
  <c r="E407"/>
  <c r="E406"/>
  <c r="E405"/>
  <c r="E404"/>
  <c r="E402"/>
  <c r="R402" s="1"/>
  <c r="E401"/>
  <c r="E400"/>
  <c r="E399"/>
  <c r="R399" s="1"/>
  <c r="E398"/>
  <c r="E396"/>
  <c r="E395"/>
  <c r="E394"/>
  <c r="E393"/>
  <c r="R393" s="1"/>
  <c r="E392"/>
  <c r="E391"/>
  <c r="E390"/>
  <c r="R390" s="1"/>
  <c r="E389"/>
  <c r="E388"/>
  <c r="E387"/>
  <c r="E386"/>
  <c r="E385"/>
  <c r="R385" s="1"/>
  <c r="E384"/>
  <c r="E382"/>
  <c r="E381"/>
  <c r="R381" s="1"/>
  <c r="E380"/>
  <c r="E379"/>
  <c r="E378"/>
  <c r="E377"/>
  <c r="E376"/>
  <c r="R376" s="1"/>
  <c r="E375"/>
  <c r="E374"/>
  <c r="E373"/>
  <c r="R373" s="1"/>
  <c r="E372"/>
  <c r="E371"/>
  <c r="E370"/>
  <c r="E369"/>
  <c r="E368"/>
  <c r="R368" s="1"/>
  <c r="E367"/>
  <c r="E366"/>
  <c r="E365"/>
  <c r="R365" s="1"/>
  <c r="E364"/>
  <c r="R364" s="1"/>
  <c r="E363"/>
  <c r="E362"/>
  <c r="E361"/>
  <c r="E360"/>
  <c r="R360" s="1"/>
  <c r="E359"/>
  <c r="E358"/>
  <c r="E357"/>
  <c r="E356"/>
  <c r="R356" s="1"/>
  <c r="E354"/>
  <c r="E353"/>
  <c r="E352"/>
  <c r="R352" s="1"/>
  <c r="E351"/>
  <c r="R351" s="1"/>
  <c r="E350"/>
  <c r="E349"/>
  <c r="E348"/>
  <c r="E347"/>
  <c r="E346"/>
  <c r="E345"/>
  <c r="E344"/>
  <c r="R344" s="1"/>
  <c r="E342"/>
  <c r="R342" s="1"/>
  <c r="E341"/>
  <c r="E340"/>
  <c r="E339"/>
  <c r="R339" s="1"/>
  <c r="E337"/>
  <c r="E336"/>
  <c r="E335"/>
  <c r="E334"/>
  <c r="E333"/>
  <c r="R333" s="1"/>
  <c r="E332"/>
  <c r="E330"/>
  <c r="E329"/>
  <c r="R329" s="1"/>
  <c r="E328"/>
  <c r="R328" s="1"/>
  <c r="E327"/>
  <c r="E326"/>
  <c r="E325"/>
  <c r="E324"/>
  <c r="R324" s="1"/>
  <c r="E323"/>
  <c r="E322"/>
  <c r="E321"/>
  <c r="E320"/>
  <c r="R320" s="1"/>
  <c r="E319"/>
  <c r="E318"/>
  <c r="E317"/>
  <c r="R317" s="1"/>
  <c r="E316"/>
  <c r="R316" s="1"/>
  <c r="E315"/>
  <c r="E314"/>
  <c r="E313"/>
  <c r="E312"/>
  <c r="E311"/>
  <c r="E310"/>
  <c r="E309"/>
  <c r="R309" s="1"/>
  <c r="E308"/>
  <c r="R308" s="1"/>
  <c r="E307"/>
  <c r="E306"/>
  <c r="E305"/>
  <c r="R305" s="1"/>
  <c r="E304"/>
  <c r="E303"/>
  <c r="E302"/>
  <c r="E301"/>
  <c r="E300"/>
  <c r="R300" s="1"/>
  <c r="E299"/>
  <c r="E298"/>
  <c r="E297"/>
  <c r="R297" s="1"/>
  <c r="E296"/>
  <c r="R296" s="1"/>
  <c r="E295"/>
  <c r="E294"/>
  <c r="E293"/>
  <c r="E292"/>
  <c r="R292" s="1"/>
  <c r="E291"/>
  <c r="E290"/>
  <c r="E289"/>
  <c r="E288"/>
  <c r="R288" s="1"/>
  <c r="E287"/>
  <c r="E286"/>
  <c r="E285"/>
  <c r="R285" s="1"/>
  <c r="E284"/>
  <c r="R284" s="1"/>
  <c r="E283"/>
  <c r="E282"/>
  <c r="E281"/>
  <c r="E280"/>
  <c r="E279"/>
  <c r="E278"/>
  <c r="E277"/>
  <c r="R277" s="1"/>
  <c r="E276"/>
  <c r="R276" s="1"/>
  <c r="E275"/>
  <c r="E274"/>
  <c r="E273"/>
  <c r="R273" s="1"/>
  <c r="E272"/>
  <c r="E271"/>
  <c r="E270"/>
  <c r="E269"/>
  <c r="E268"/>
  <c r="R268" s="1"/>
  <c r="E267"/>
  <c r="E266"/>
  <c r="E265"/>
  <c r="R265" s="1"/>
  <c r="E264"/>
  <c r="R264" s="1"/>
  <c r="E263"/>
  <c r="E262"/>
  <c r="E261"/>
  <c r="E260"/>
  <c r="R260" s="1"/>
  <c r="E259"/>
  <c r="E258"/>
  <c r="E257"/>
  <c r="E256"/>
  <c r="R256" s="1"/>
  <c r="E255"/>
  <c r="E254"/>
  <c r="E253"/>
  <c r="R253" s="1"/>
  <c r="E252"/>
  <c r="R252" s="1"/>
  <c r="E251"/>
  <c r="E250"/>
  <c r="E249"/>
  <c r="E247"/>
  <c r="R247" s="1"/>
  <c r="E246"/>
  <c r="E245"/>
  <c r="E244"/>
  <c r="R244" s="1"/>
  <c r="E242"/>
  <c r="R242" s="1"/>
  <c r="E241"/>
  <c r="E240"/>
  <c r="E239"/>
  <c r="R239" s="1"/>
  <c r="E238"/>
  <c r="E237"/>
  <c r="E236"/>
  <c r="E235"/>
  <c r="R235" s="1"/>
  <c r="E234"/>
  <c r="R234" s="1"/>
  <c r="E233"/>
  <c r="E232"/>
  <c r="E231"/>
  <c r="R231" s="1"/>
  <c r="E230"/>
  <c r="R230" s="1"/>
  <c r="E229"/>
  <c r="E228"/>
  <c r="E227"/>
  <c r="E226"/>
  <c r="R226" s="1"/>
  <c r="E225"/>
  <c r="E224"/>
  <c r="E223"/>
  <c r="R223" s="1"/>
  <c r="E222"/>
  <c r="R222" s="1"/>
  <c r="E221"/>
  <c r="E220"/>
  <c r="E219"/>
  <c r="R219" s="1"/>
  <c r="E218"/>
  <c r="R218" s="1"/>
  <c r="E217"/>
  <c r="E216"/>
  <c r="E215"/>
  <c r="E214"/>
  <c r="R214" s="1"/>
  <c r="E213"/>
  <c r="E212"/>
  <c r="E211"/>
  <c r="R211" s="1"/>
  <c r="E210"/>
  <c r="R210" s="1"/>
  <c r="E209"/>
  <c r="E208"/>
  <c r="E207"/>
  <c r="R207" s="1"/>
  <c r="E206"/>
  <c r="E204"/>
  <c r="E203"/>
  <c r="E202"/>
  <c r="R202" s="1"/>
  <c r="E201"/>
  <c r="R201" s="1"/>
  <c r="E200"/>
  <c r="E199"/>
  <c r="E198"/>
  <c r="R198" s="1"/>
  <c r="E197"/>
  <c r="R197" s="1"/>
  <c r="E196"/>
  <c r="E195"/>
  <c r="E194"/>
  <c r="E193"/>
  <c r="R193" s="1"/>
  <c r="E192"/>
  <c r="E191"/>
  <c r="E190"/>
  <c r="R190" s="1"/>
  <c r="E189"/>
  <c r="R189" s="1"/>
  <c r="E188"/>
  <c r="E186"/>
  <c r="E185"/>
  <c r="R185" s="1"/>
  <c r="E184"/>
  <c r="R184" s="1"/>
  <c r="E183"/>
  <c r="E182"/>
  <c r="E181"/>
  <c r="E179"/>
  <c r="R179" s="1"/>
  <c r="E178"/>
  <c r="E177"/>
  <c r="E176"/>
  <c r="R176" s="1"/>
  <c r="E175"/>
  <c r="R175" s="1"/>
  <c r="E174"/>
  <c r="E173"/>
  <c r="E172"/>
  <c r="R172" s="1"/>
  <c r="E171"/>
  <c r="E169"/>
  <c r="E168"/>
  <c r="E167"/>
  <c r="R167" s="1"/>
  <c r="E166"/>
  <c r="R166" s="1"/>
  <c r="E165"/>
  <c r="E164"/>
  <c r="E163"/>
  <c r="R163" s="1"/>
  <c r="E161"/>
  <c r="R161" s="1"/>
  <c r="E160"/>
  <c r="E159"/>
  <c r="E158"/>
  <c r="E157"/>
  <c r="R157" s="1"/>
  <c r="E156"/>
  <c r="E155"/>
  <c r="E154"/>
  <c r="R154" s="1"/>
  <c r="E153"/>
  <c r="R153" s="1"/>
  <c r="E152"/>
  <c r="E151"/>
  <c r="E150"/>
  <c r="R150" s="1"/>
  <c r="E149"/>
  <c r="R149" s="1"/>
  <c r="E148"/>
  <c r="E147"/>
  <c r="E146"/>
  <c r="E145"/>
  <c r="R145" s="1"/>
  <c r="E144"/>
  <c r="E143"/>
  <c r="E142"/>
  <c r="R142" s="1"/>
  <c r="E141"/>
  <c r="R141" s="1"/>
  <c r="E140"/>
  <c r="E138"/>
  <c r="E137"/>
  <c r="R137" s="1"/>
  <c r="E136"/>
  <c r="E135"/>
  <c r="E134"/>
  <c r="E133"/>
  <c r="R133" s="1"/>
  <c r="E132"/>
  <c r="R132" s="1"/>
  <c r="E131"/>
  <c r="E130"/>
  <c r="E129"/>
  <c r="R129" s="1"/>
  <c r="E128"/>
  <c r="R128" s="1"/>
  <c r="E127"/>
  <c r="E126"/>
  <c r="E125"/>
  <c r="E124"/>
  <c r="R124" s="1"/>
  <c r="E122"/>
  <c r="E121"/>
  <c r="E119"/>
  <c r="R119" s="1"/>
  <c r="E118"/>
  <c r="R118" s="1"/>
  <c r="E117"/>
  <c r="E116"/>
  <c r="E115"/>
  <c r="R115" s="1"/>
  <c r="E114"/>
  <c r="R114" s="1"/>
  <c r="E113"/>
  <c r="E112"/>
  <c r="E111"/>
  <c r="E110"/>
  <c r="R110" s="1"/>
  <c r="E109"/>
  <c r="E108"/>
  <c r="E107"/>
  <c r="R107" s="1"/>
  <c r="E106"/>
  <c r="R106" s="1"/>
  <c r="E105"/>
  <c r="E104"/>
  <c r="E103"/>
  <c r="R103" s="1"/>
  <c r="E102"/>
  <c r="E101"/>
  <c r="E100"/>
  <c r="E99"/>
  <c r="R99" s="1"/>
  <c r="E98"/>
  <c r="R98" s="1"/>
  <c r="E97"/>
  <c r="E96"/>
  <c r="E95"/>
  <c r="R95" s="1"/>
  <c r="E94"/>
  <c r="R94" s="1"/>
  <c r="E92"/>
  <c r="E91"/>
  <c r="E90"/>
  <c r="E89"/>
  <c r="R89" s="1"/>
  <c r="E88"/>
  <c r="E87"/>
  <c r="E85"/>
  <c r="R85" s="1"/>
  <c r="E84"/>
  <c r="R84" s="1"/>
  <c r="E83"/>
  <c r="E82"/>
  <c r="E81"/>
  <c r="R81" s="1"/>
  <c r="E80"/>
  <c r="R80" s="1"/>
  <c r="E79"/>
  <c r="E78"/>
  <c r="E77"/>
  <c r="R77" s="1"/>
  <c r="E76"/>
  <c r="R76" s="1"/>
  <c r="E75"/>
  <c r="E74"/>
  <c r="E73"/>
  <c r="R73" s="1"/>
  <c r="E72"/>
  <c r="R72" s="1"/>
  <c r="E71"/>
  <c r="E70"/>
  <c r="E69"/>
  <c r="R69" s="1"/>
  <c r="E68"/>
  <c r="R68" s="1"/>
  <c r="E66"/>
  <c r="E65"/>
  <c r="E64"/>
  <c r="R64" s="1"/>
  <c r="E63"/>
  <c r="R63" s="1"/>
  <c r="E62"/>
  <c r="E61"/>
  <c r="E60"/>
  <c r="R60" s="1"/>
  <c r="E59"/>
  <c r="R59" s="1"/>
  <c r="E58"/>
  <c r="E57"/>
  <c r="E56"/>
  <c r="R56" s="1"/>
  <c r="E55"/>
  <c r="R55" s="1"/>
  <c r="E54"/>
  <c r="E53"/>
  <c r="E52"/>
  <c r="R52" s="1"/>
  <c r="E51"/>
  <c r="R51" s="1"/>
  <c r="E50"/>
  <c r="E48"/>
  <c r="E47"/>
  <c r="R47" s="1"/>
  <c r="E46"/>
  <c r="R46" s="1"/>
  <c r="E45"/>
  <c r="E44"/>
  <c r="E43"/>
  <c r="R43" s="1"/>
  <c r="E42"/>
  <c r="R42" s="1"/>
  <c r="E41"/>
  <c r="E40"/>
  <c r="E39"/>
  <c r="R39" s="1"/>
  <c r="E38"/>
  <c r="R38" s="1"/>
  <c r="E37"/>
  <c r="E36"/>
  <c r="E35"/>
  <c r="R35" s="1"/>
  <c r="E33"/>
  <c r="R33" s="1"/>
  <c r="E32"/>
  <c r="E31"/>
  <c r="E30"/>
  <c r="R30" s="1"/>
  <c r="E29"/>
  <c r="R29" s="1"/>
  <c r="E28"/>
  <c r="E27"/>
  <c r="E26"/>
  <c r="R26" s="1"/>
  <c r="E25"/>
  <c r="R25" s="1"/>
  <c r="E24"/>
  <c r="E23"/>
  <c r="E22"/>
  <c r="R22" s="1"/>
  <c r="E21"/>
  <c r="R21" s="1"/>
  <c r="E20"/>
  <c r="E19"/>
  <c r="E18"/>
  <c r="R18" s="1"/>
  <c r="E17"/>
  <c r="R17" s="1"/>
  <c r="E16"/>
  <c r="E15"/>
  <c r="E14"/>
  <c r="R14" s="1"/>
  <c r="E13"/>
  <c r="R13" s="1"/>
  <c r="E12"/>
  <c r="E11"/>
  <c r="E10"/>
  <c r="R10" s="1"/>
  <c r="E9"/>
  <c r="R9" s="1"/>
  <c r="E8"/>
  <c r="E6"/>
  <c r="R6" s="1"/>
  <c r="E5"/>
  <c r="R5" s="1"/>
  <c r="G1412"/>
  <c r="G1399"/>
  <c r="G1395"/>
  <c r="G1387"/>
  <c r="G1379"/>
  <c r="G1371"/>
  <c r="G1367"/>
  <c r="G1352"/>
  <c r="G1348"/>
  <c r="G1344"/>
  <c r="G1332"/>
  <c r="G1328"/>
  <c r="G1320"/>
  <c r="G1312"/>
  <c r="G1304"/>
  <c r="G1300"/>
  <c r="G1288"/>
  <c r="G1284"/>
  <c r="G1280"/>
  <c r="G1272"/>
  <c r="G1267"/>
  <c r="G1262"/>
  <c r="G1255"/>
  <c r="G1247"/>
  <c r="G1243"/>
  <c r="G1231"/>
  <c r="G1226"/>
  <c r="G1222"/>
  <c r="G1210"/>
  <c r="G1206"/>
  <c r="G1198"/>
  <c r="G1189"/>
  <c r="G1181"/>
  <c r="G1177"/>
  <c r="G1165"/>
  <c r="G1164"/>
  <c r="G1160"/>
  <c r="G1152"/>
  <c r="G1148"/>
  <c r="G1135"/>
  <c r="G1003"/>
  <c r="G865"/>
  <c r="G704"/>
  <c r="G588"/>
  <c r="G572"/>
  <c r="G522"/>
  <c r="G390"/>
  <c r="G305"/>
  <c r="G297"/>
  <c r="G167"/>
  <c r="G107"/>
  <c r="G103"/>
  <c r="G736" l="1"/>
  <c r="G14"/>
  <c r="G198"/>
  <c r="G440"/>
  <c r="G652"/>
  <c r="G968"/>
  <c r="G1173"/>
  <c r="G1194"/>
  <c r="G1214"/>
  <c r="G1239"/>
  <c r="G1259"/>
  <c r="G1275"/>
  <c r="G1296"/>
  <c r="G1316"/>
  <c r="G1336"/>
  <c r="G1363"/>
  <c r="G1383"/>
  <c r="G1404"/>
  <c r="G133"/>
  <c r="G352"/>
  <c r="G6"/>
  <c r="G64"/>
  <c r="G137"/>
  <c r="G244"/>
  <c r="G365"/>
  <c r="G505"/>
  <c r="G636"/>
  <c r="G833"/>
  <c r="G1101"/>
  <c r="G1156"/>
  <c r="G1169"/>
  <c r="G1185"/>
  <c r="G1202"/>
  <c r="G1218"/>
  <c r="G1235"/>
  <c r="G1251"/>
  <c r="G1263"/>
  <c r="G1276"/>
  <c r="G1292"/>
  <c r="G1308"/>
  <c r="G1324"/>
  <c r="G1340"/>
  <c r="G1358"/>
  <c r="G1375"/>
  <c r="G1391"/>
  <c r="G1408"/>
  <c r="G38"/>
  <c r="G39"/>
  <c r="G211"/>
  <c r="G457"/>
  <c r="G76"/>
  <c r="G179"/>
  <c r="G256"/>
  <c r="G18"/>
  <c r="G52"/>
  <c r="G77"/>
  <c r="G118"/>
  <c r="G150"/>
  <c r="G185"/>
  <c r="G223"/>
  <c r="G277"/>
  <c r="G320"/>
  <c r="G373"/>
  <c r="G408"/>
  <c r="G473"/>
  <c r="G539"/>
  <c r="G604"/>
  <c r="G668"/>
  <c r="G768"/>
  <c r="G900"/>
  <c r="G1036"/>
  <c r="G1225"/>
  <c r="G1331"/>
  <c r="G1342"/>
  <c r="G402"/>
  <c r="G5"/>
  <c r="G26"/>
  <c r="G56"/>
  <c r="G85"/>
  <c r="G119"/>
  <c r="G163"/>
  <c r="G197"/>
  <c r="G239"/>
  <c r="G285"/>
  <c r="G344"/>
  <c r="G385"/>
  <c r="G422"/>
  <c r="G489"/>
  <c r="G556"/>
  <c r="G620"/>
  <c r="G684"/>
  <c r="G800"/>
  <c r="G935"/>
  <c r="G1068"/>
  <c r="G1283"/>
  <c r="G1311"/>
  <c r="G1323"/>
  <c r="R136"/>
  <c r="G136"/>
  <c r="R206"/>
  <c r="G206"/>
  <c r="R238"/>
  <c r="G238"/>
  <c r="R304"/>
  <c r="G304"/>
  <c r="R312"/>
  <c r="G312"/>
  <c r="R372"/>
  <c r="G372"/>
  <c r="R398"/>
  <c r="G398"/>
  <c r="R417"/>
  <c r="G417"/>
  <c r="R426"/>
  <c r="G426"/>
  <c r="R452"/>
  <c r="G452"/>
  <c r="R468"/>
  <c r="G468"/>
  <c r="R476"/>
  <c r="G476"/>
  <c r="R500"/>
  <c r="G500"/>
  <c r="R526"/>
  <c r="G526"/>
  <c r="R534"/>
  <c r="G534"/>
  <c r="R551"/>
  <c r="G551"/>
  <c r="R567"/>
  <c r="G567"/>
  <c r="R583"/>
  <c r="G583"/>
  <c r="R591"/>
  <c r="G591"/>
  <c r="R607"/>
  <c r="G607"/>
  <c r="R623"/>
  <c r="G623"/>
  <c r="R639"/>
  <c r="G639"/>
  <c r="R663"/>
  <c r="G663"/>
  <c r="R671"/>
  <c r="G671"/>
  <c r="R699"/>
  <c r="G699"/>
  <c r="R707"/>
  <c r="G707"/>
  <c r="R727"/>
  <c r="G727"/>
  <c r="R731"/>
  <c r="G731"/>
  <c r="R739"/>
  <c r="G739"/>
  <c r="R759"/>
  <c r="G759"/>
  <c r="R763"/>
  <c r="G763"/>
  <c r="R771"/>
  <c r="G771"/>
  <c r="R787"/>
  <c r="G787"/>
  <c r="R795"/>
  <c r="G795"/>
  <c r="R803"/>
  <c r="G803"/>
  <c r="R824"/>
  <c r="G824"/>
  <c r="R828"/>
  <c r="G828"/>
  <c r="R836"/>
  <c r="G836"/>
  <c r="R856"/>
  <c r="G856"/>
  <c r="R872"/>
  <c r="G872"/>
  <c r="R876"/>
  <c r="G876"/>
  <c r="R885"/>
  <c r="G885"/>
  <c r="R908"/>
  <c r="G908"/>
  <c r="R912"/>
  <c r="G912"/>
  <c r="R920"/>
  <c r="G920"/>
  <c r="R943"/>
  <c r="G943"/>
  <c r="R947"/>
  <c r="G947"/>
  <c r="R955"/>
  <c r="G955"/>
  <c r="R976"/>
  <c r="G976"/>
  <c r="R981"/>
  <c r="G981"/>
  <c r="R990"/>
  <c r="G990"/>
  <c r="R1010"/>
  <c r="G1010"/>
  <c r="R1014"/>
  <c r="G1014"/>
  <c r="R1022"/>
  <c r="G1022"/>
  <c r="R1031"/>
  <c r="G1031"/>
  <c r="R1039"/>
  <c r="G1039"/>
  <c r="R1059"/>
  <c r="G1059"/>
  <c r="R1075"/>
  <c r="G1075"/>
  <c r="R1079"/>
  <c r="G1079"/>
  <c r="R1087"/>
  <c r="G1087"/>
  <c r="R1108"/>
  <c r="G1108"/>
  <c r="R1125"/>
  <c r="G1125"/>
  <c r="R1129"/>
  <c r="G1129"/>
  <c r="R1138"/>
  <c r="G1138"/>
  <c r="R1149"/>
  <c r="G1149"/>
  <c r="R1179"/>
  <c r="G1179"/>
  <c r="R1208"/>
  <c r="G1208"/>
  <c r="R1278"/>
  <c r="G1278"/>
  <c r="R1322"/>
  <c r="G1322"/>
  <c r="R1338"/>
  <c r="G1338"/>
  <c r="R1355"/>
  <c r="G1355"/>
  <c r="R1389"/>
  <c r="G1389"/>
  <c r="R1393"/>
  <c r="G1393"/>
  <c r="R1406"/>
  <c r="G1406"/>
  <c r="G29"/>
  <c r="G68"/>
  <c r="G94"/>
  <c r="G447"/>
  <c r="G480"/>
  <c r="G496"/>
  <c r="G530"/>
  <c r="G547"/>
  <c r="G579"/>
  <c r="G611"/>
  <c r="G643"/>
  <c r="G675"/>
  <c r="G719"/>
  <c r="G783"/>
  <c r="G848"/>
  <c r="G880"/>
  <c r="G951"/>
  <c r="G1018"/>
  <c r="G1083"/>
  <c r="G1175"/>
  <c r="G1373"/>
  <c r="R90"/>
  <c r="G90"/>
  <c r="R125"/>
  <c r="G125"/>
  <c r="R158"/>
  <c r="G158"/>
  <c r="R194"/>
  <c r="G194"/>
  <c r="R377"/>
  <c r="G377"/>
  <c r="R394"/>
  <c r="G394"/>
  <c r="R418"/>
  <c r="G418"/>
  <c r="R444"/>
  <c r="G444"/>
  <c r="R461"/>
  <c r="G461"/>
  <c r="R477"/>
  <c r="G477"/>
  <c r="R501"/>
  <c r="G501"/>
  <c r="R518"/>
  <c r="G518"/>
  <c r="R527"/>
  <c r="G527"/>
  <c r="R552"/>
  <c r="G552"/>
  <c r="R568"/>
  <c r="G568"/>
  <c r="R584"/>
  <c r="G584"/>
  <c r="R600"/>
  <c r="G600"/>
  <c r="R616"/>
  <c r="G616"/>
  <c r="R632"/>
  <c r="G632"/>
  <c r="R648"/>
  <c r="G648"/>
  <c r="R664"/>
  <c r="G664"/>
  <c r="R680"/>
  <c r="G680"/>
  <c r="R688"/>
  <c r="G688"/>
  <c r="R712"/>
  <c r="G712"/>
  <c r="R716"/>
  <c r="G716"/>
  <c r="R724"/>
  <c r="G724"/>
  <c r="R732"/>
  <c r="G732"/>
  <c r="R740"/>
  <c r="G740"/>
  <c r="R760"/>
  <c r="G760"/>
  <c r="R764"/>
  <c r="G764"/>
  <c r="R772"/>
  <c r="G772"/>
  <c r="R792"/>
  <c r="G792"/>
  <c r="R796"/>
  <c r="G796"/>
  <c r="R804"/>
  <c r="G804"/>
  <c r="R825"/>
  <c r="G825"/>
  <c r="R829"/>
  <c r="G829"/>
  <c r="R837"/>
  <c r="G837"/>
  <c r="R857"/>
  <c r="G857"/>
  <c r="R861"/>
  <c r="G861"/>
  <c r="R869"/>
  <c r="G869"/>
  <c r="R890"/>
  <c r="G890"/>
  <c r="R895"/>
  <c r="G895"/>
  <c r="R904"/>
  <c r="G904"/>
  <c r="R925"/>
  <c r="G925"/>
  <c r="R929"/>
  <c r="G929"/>
  <c r="R939"/>
  <c r="G939"/>
  <c r="R948"/>
  <c r="G948"/>
  <c r="R956"/>
  <c r="G956"/>
  <c r="R977"/>
  <c r="G977"/>
  <c r="R995"/>
  <c r="G995"/>
  <c r="R999"/>
  <c r="G999"/>
  <c r="R1007"/>
  <c r="G1007"/>
  <c r="R1027"/>
  <c r="G1027"/>
  <c r="R1032"/>
  <c r="G1032"/>
  <c r="R1040"/>
  <c r="G1040"/>
  <c r="R1060"/>
  <c r="G1060"/>
  <c r="R1064"/>
  <c r="G1064"/>
  <c r="R1072"/>
  <c r="G1072"/>
  <c r="R1092"/>
  <c r="G1092"/>
  <c r="R1096"/>
  <c r="G1096"/>
  <c r="R1105"/>
  <c r="G1105"/>
  <c r="R1126"/>
  <c r="G1126"/>
  <c r="R1130"/>
  <c r="G1130"/>
  <c r="R1139"/>
  <c r="G1139"/>
  <c r="R1172"/>
  <c r="G1172"/>
  <c r="R1176"/>
  <c r="G1176"/>
  <c r="R1184"/>
  <c r="G1184"/>
  <c r="R1193"/>
  <c r="G1193"/>
  <c r="R1213"/>
  <c r="G1213"/>
  <c r="R1217"/>
  <c r="G1217"/>
  <c r="R1221"/>
  <c r="G1221"/>
  <c r="R1242"/>
  <c r="G1242"/>
  <c r="R1270"/>
  <c r="G1270"/>
  <c r="R1291"/>
  <c r="G1291"/>
  <c r="R1303"/>
  <c r="G1303"/>
  <c r="R1327"/>
  <c r="G1327"/>
  <c r="R1335"/>
  <c r="G1335"/>
  <c r="R1343"/>
  <c r="G1343"/>
  <c r="R1347"/>
  <c r="G1347"/>
  <c r="R1356"/>
  <c r="G1356"/>
  <c r="R1366"/>
  <c r="G1366"/>
  <c r="R1386"/>
  <c r="G1386"/>
  <c r="R1394"/>
  <c r="G1394"/>
  <c r="R1403"/>
  <c r="G1403"/>
  <c r="R1411"/>
  <c r="G1411"/>
  <c r="G10"/>
  <c r="G21"/>
  <c r="G30"/>
  <c r="G47"/>
  <c r="G59"/>
  <c r="G69"/>
  <c r="G81"/>
  <c r="G95"/>
  <c r="G110"/>
  <c r="G128"/>
  <c r="G142"/>
  <c r="G154"/>
  <c r="G172"/>
  <c r="G189"/>
  <c r="G202"/>
  <c r="G219"/>
  <c r="G231"/>
  <c r="G247"/>
  <c r="G265"/>
  <c r="G288"/>
  <c r="G309"/>
  <c r="G329"/>
  <c r="G356"/>
  <c r="G376"/>
  <c r="G393"/>
  <c r="G411"/>
  <c r="G431"/>
  <c r="G448"/>
  <c r="G465"/>
  <c r="G481"/>
  <c r="G497"/>
  <c r="G513"/>
  <c r="G531"/>
  <c r="G548"/>
  <c r="G564"/>
  <c r="G580"/>
  <c r="G596"/>
  <c r="G612"/>
  <c r="G628"/>
  <c r="G644"/>
  <c r="G660"/>
  <c r="G676"/>
  <c r="G692"/>
  <c r="G720"/>
  <c r="G752"/>
  <c r="G784"/>
  <c r="G817"/>
  <c r="G849"/>
  <c r="G882"/>
  <c r="G917"/>
  <c r="G952"/>
  <c r="G987"/>
  <c r="G1019"/>
  <c r="G1052"/>
  <c r="G1084"/>
  <c r="G1117"/>
  <c r="G1205"/>
  <c r="G1254"/>
  <c r="G1398"/>
  <c r="G1410"/>
  <c r="R102"/>
  <c r="G102"/>
  <c r="R171"/>
  <c r="G171"/>
  <c r="R272"/>
  <c r="G272"/>
  <c r="R280"/>
  <c r="G280"/>
  <c r="R337"/>
  <c r="G337"/>
  <c r="R347"/>
  <c r="G347"/>
  <c r="R380"/>
  <c r="G380"/>
  <c r="R389"/>
  <c r="G389"/>
  <c r="R407"/>
  <c r="G407"/>
  <c r="R434"/>
  <c r="G434"/>
  <c r="R443"/>
  <c r="G443"/>
  <c r="R460"/>
  <c r="G460"/>
  <c r="R484"/>
  <c r="G484"/>
  <c r="R492"/>
  <c r="G492"/>
  <c r="R508"/>
  <c r="G508"/>
  <c r="R516"/>
  <c r="G516"/>
  <c r="R543"/>
  <c r="G543"/>
  <c r="R559"/>
  <c r="G559"/>
  <c r="R575"/>
  <c r="G575"/>
  <c r="R599"/>
  <c r="G599"/>
  <c r="R615"/>
  <c r="G615"/>
  <c r="R631"/>
  <c r="G631"/>
  <c r="R647"/>
  <c r="G647"/>
  <c r="R655"/>
  <c r="G655"/>
  <c r="R679"/>
  <c r="G679"/>
  <c r="R687"/>
  <c r="G687"/>
  <c r="R695"/>
  <c r="G695"/>
  <c r="R711"/>
  <c r="G711"/>
  <c r="R715"/>
  <c r="G715"/>
  <c r="R723"/>
  <c r="G723"/>
  <c r="R743"/>
  <c r="G743"/>
  <c r="R747"/>
  <c r="G747"/>
  <c r="R755"/>
  <c r="G755"/>
  <c r="R775"/>
  <c r="G775"/>
  <c r="R779"/>
  <c r="G779"/>
  <c r="R791"/>
  <c r="G791"/>
  <c r="R807"/>
  <c r="G807"/>
  <c r="R811"/>
  <c r="G811"/>
  <c r="R820"/>
  <c r="G820"/>
  <c r="R840"/>
  <c r="G840"/>
  <c r="R844"/>
  <c r="G844"/>
  <c r="R852"/>
  <c r="G852"/>
  <c r="R860"/>
  <c r="G860"/>
  <c r="R868"/>
  <c r="G868"/>
  <c r="R889"/>
  <c r="G889"/>
  <c r="R894"/>
  <c r="G894"/>
  <c r="R903"/>
  <c r="G903"/>
  <c r="R924"/>
  <c r="G924"/>
  <c r="R928"/>
  <c r="G928"/>
  <c r="R938"/>
  <c r="G938"/>
  <c r="R959"/>
  <c r="G959"/>
  <c r="R963"/>
  <c r="G963"/>
  <c r="R972"/>
  <c r="G972"/>
  <c r="R994"/>
  <c r="G994"/>
  <c r="R998"/>
  <c r="G998"/>
  <c r="R1006"/>
  <c r="G1006"/>
  <c r="R1026"/>
  <c r="G1026"/>
  <c r="R1043"/>
  <c r="G1043"/>
  <c r="R1047"/>
  <c r="G1047"/>
  <c r="R1055"/>
  <c r="G1055"/>
  <c r="R1063"/>
  <c r="G1063"/>
  <c r="R1071"/>
  <c r="G1071"/>
  <c r="R1091"/>
  <c r="G1091"/>
  <c r="R1095"/>
  <c r="G1095"/>
  <c r="R1104"/>
  <c r="G1104"/>
  <c r="R1112"/>
  <c r="G1112"/>
  <c r="R1120"/>
  <c r="G1120"/>
  <c r="R1143"/>
  <c r="G1143"/>
  <c r="R1212"/>
  <c r="G1212"/>
  <c r="R1241"/>
  <c r="G1241"/>
  <c r="R1274"/>
  <c r="G1274"/>
  <c r="R1310"/>
  <c r="G1310"/>
  <c r="R1326"/>
  <c r="G1326"/>
  <c r="R1360"/>
  <c r="G1360"/>
  <c r="R1377"/>
  <c r="G1377"/>
  <c r="G153"/>
  <c r="G214"/>
  <c r="G230"/>
  <c r="G264"/>
  <c r="G328"/>
  <c r="G430"/>
  <c r="G464"/>
  <c r="G512"/>
  <c r="G563"/>
  <c r="G595"/>
  <c r="G627"/>
  <c r="G659"/>
  <c r="G691"/>
  <c r="G751"/>
  <c r="G816"/>
  <c r="G916"/>
  <c r="G986"/>
  <c r="G1051"/>
  <c r="G1116"/>
  <c r="R111"/>
  <c r="G111"/>
  <c r="R146"/>
  <c r="G146"/>
  <c r="R181"/>
  <c r="G181"/>
  <c r="R215"/>
  <c r="G215"/>
  <c r="R227"/>
  <c r="G227"/>
  <c r="R249"/>
  <c r="G249"/>
  <c r="R257"/>
  <c r="G257"/>
  <c r="R261"/>
  <c r="G261"/>
  <c r="R269"/>
  <c r="G269"/>
  <c r="R281"/>
  <c r="G281"/>
  <c r="R289"/>
  <c r="G289"/>
  <c r="R293"/>
  <c r="G293"/>
  <c r="R301"/>
  <c r="G301"/>
  <c r="R313"/>
  <c r="G313"/>
  <c r="R321"/>
  <c r="G321"/>
  <c r="R325"/>
  <c r="G325"/>
  <c r="R334"/>
  <c r="G334"/>
  <c r="R348"/>
  <c r="G348"/>
  <c r="R357"/>
  <c r="G357"/>
  <c r="R361"/>
  <c r="G361"/>
  <c r="R369"/>
  <c r="G369"/>
  <c r="R386"/>
  <c r="G386"/>
  <c r="R404"/>
  <c r="G404"/>
  <c r="R413"/>
  <c r="G413"/>
  <c r="R427"/>
  <c r="G427"/>
  <c r="R435"/>
  <c r="G435"/>
  <c r="R453"/>
  <c r="G453"/>
  <c r="R469"/>
  <c r="G469"/>
  <c r="R485"/>
  <c r="G485"/>
  <c r="R493"/>
  <c r="G493"/>
  <c r="R509"/>
  <c r="G509"/>
  <c r="R535"/>
  <c r="G535"/>
  <c r="R544"/>
  <c r="G544"/>
  <c r="R560"/>
  <c r="G560"/>
  <c r="R576"/>
  <c r="G576"/>
  <c r="R592"/>
  <c r="G592"/>
  <c r="R608"/>
  <c r="G608"/>
  <c r="R624"/>
  <c r="G624"/>
  <c r="R640"/>
  <c r="G640"/>
  <c r="R656"/>
  <c r="G656"/>
  <c r="R672"/>
  <c r="G672"/>
  <c r="R696"/>
  <c r="G696"/>
  <c r="R700"/>
  <c r="G700"/>
  <c r="R708"/>
  <c r="G708"/>
  <c r="R728"/>
  <c r="G728"/>
  <c r="R744"/>
  <c r="G744"/>
  <c r="R748"/>
  <c r="G748"/>
  <c r="R756"/>
  <c r="G756"/>
  <c r="R776"/>
  <c r="G776"/>
  <c r="R780"/>
  <c r="G780"/>
  <c r="R788"/>
  <c r="G788"/>
  <c r="R808"/>
  <c r="G808"/>
  <c r="R813"/>
  <c r="G813"/>
  <c r="R821"/>
  <c r="G821"/>
  <c r="R841"/>
  <c r="G841"/>
  <c r="R845"/>
  <c r="G845"/>
  <c r="R853"/>
  <c r="G853"/>
  <c r="R873"/>
  <c r="G873"/>
  <c r="R877"/>
  <c r="G877"/>
  <c r="R886"/>
  <c r="G886"/>
  <c r="R909"/>
  <c r="G909"/>
  <c r="R913"/>
  <c r="G913"/>
  <c r="R921"/>
  <c r="G921"/>
  <c r="R944"/>
  <c r="G944"/>
  <c r="R960"/>
  <c r="G960"/>
  <c r="R964"/>
  <c r="G964"/>
  <c r="R973"/>
  <c r="G973"/>
  <c r="R982"/>
  <c r="G982"/>
  <c r="R991"/>
  <c r="G991"/>
  <c r="R1011"/>
  <c r="G1011"/>
  <c r="R1015"/>
  <c r="G1015"/>
  <c r="R1023"/>
  <c r="G1023"/>
  <c r="R1044"/>
  <c r="G1044"/>
  <c r="R1048"/>
  <c r="G1048"/>
  <c r="R1056"/>
  <c r="G1056"/>
  <c r="R1076"/>
  <c r="G1076"/>
  <c r="R1080"/>
  <c r="G1080"/>
  <c r="R1088"/>
  <c r="G1088"/>
  <c r="R1109"/>
  <c r="G1109"/>
  <c r="R1113"/>
  <c r="G1113"/>
  <c r="R1122"/>
  <c r="G1122"/>
  <c r="R1145"/>
  <c r="G1145"/>
  <c r="R1168"/>
  <c r="G1168"/>
  <c r="R1188"/>
  <c r="G1188"/>
  <c r="R1197"/>
  <c r="G1197"/>
  <c r="R1201"/>
  <c r="G1201"/>
  <c r="R1209"/>
  <c r="G1209"/>
  <c r="R1230"/>
  <c r="G1230"/>
  <c r="R1238"/>
  <c r="G1238"/>
  <c r="R1246"/>
  <c r="G1246"/>
  <c r="R1250"/>
  <c r="G1250"/>
  <c r="R1258"/>
  <c r="G1258"/>
  <c r="R1266"/>
  <c r="G1266"/>
  <c r="R1279"/>
  <c r="G1279"/>
  <c r="R1287"/>
  <c r="G1287"/>
  <c r="R1295"/>
  <c r="G1295"/>
  <c r="R1299"/>
  <c r="G1299"/>
  <c r="R1307"/>
  <c r="G1307"/>
  <c r="R1315"/>
  <c r="G1315"/>
  <c r="R1319"/>
  <c r="G1319"/>
  <c r="R1339"/>
  <c r="G1339"/>
  <c r="R1362"/>
  <c r="G1362"/>
  <c r="R1370"/>
  <c r="G1370"/>
  <c r="R1374"/>
  <c r="G1374"/>
  <c r="R1382"/>
  <c r="G1382"/>
  <c r="R1407"/>
  <c r="G1407"/>
  <c r="G13"/>
  <c r="G22"/>
  <c r="G35"/>
  <c r="G51"/>
  <c r="G60"/>
  <c r="G73"/>
  <c r="G84"/>
  <c r="G99"/>
  <c r="G115"/>
  <c r="G129"/>
  <c r="G145"/>
  <c r="G161"/>
  <c r="G176"/>
  <c r="G190"/>
  <c r="G207"/>
  <c r="G222"/>
  <c r="G235"/>
  <c r="G253"/>
  <c r="G273"/>
  <c r="G296"/>
  <c r="G317"/>
  <c r="G339"/>
  <c r="G364"/>
  <c r="G381"/>
  <c r="G399"/>
  <c r="G421"/>
  <c r="G439"/>
  <c r="G456"/>
  <c r="G472"/>
  <c r="G488"/>
  <c r="G504"/>
  <c r="G521"/>
  <c r="G538"/>
  <c r="G555"/>
  <c r="G571"/>
  <c r="G587"/>
  <c r="G603"/>
  <c r="G619"/>
  <c r="G635"/>
  <c r="G651"/>
  <c r="G667"/>
  <c r="G683"/>
  <c r="G703"/>
  <c r="G735"/>
  <c r="G767"/>
  <c r="G799"/>
  <c r="G832"/>
  <c r="G864"/>
  <c r="G899"/>
  <c r="G934"/>
  <c r="G967"/>
  <c r="G1002"/>
  <c r="G1035"/>
  <c r="G1067"/>
  <c r="G1100"/>
  <c r="G1134"/>
  <c r="G1180"/>
  <c r="G1234"/>
  <c r="G1245"/>
  <c r="G1306"/>
  <c r="G1351"/>
  <c r="G1378"/>
  <c r="G1390"/>
  <c r="G1154"/>
  <c r="R1154"/>
  <c r="G1158"/>
  <c r="R1158"/>
  <c r="G1162"/>
  <c r="R1162"/>
  <c r="G1167"/>
  <c r="R1167"/>
  <c r="G1171"/>
  <c r="R1171"/>
  <c r="G1183"/>
  <c r="R1183"/>
  <c r="G1192"/>
  <c r="R1192"/>
  <c r="G1196"/>
  <c r="R1196"/>
  <c r="G1200"/>
  <c r="R1200"/>
  <c r="G1204"/>
  <c r="R1204"/>
  <c r="G1216"/>
  <c r="R1216"/>
  <c r="G1220"/>
  <c r="R1220"/>
  <c r="G1224"/>
  <c r="R1224"/>
  <c r="G1228"/>
  <c r="R1228"/>
  <c r="G1233"/>
  <c r="R1233"/>
  <c r="G1237"/>
  <c r="R1237"/>
  <c r="G1249"/>
  <c r="R1249"/>
  <c r="G1253"/>
  <c r="R1253"/>
  <c r="G1257"/>
  <c r="R1257"/>
  <c r="G1261"/>
  <c r="R1261"/>
  <c r="G1265"/>
  <c r="R1265"/>
  <c r="G1269"/>
  <c r="R1269"/>
  <c r="G1282"/>
  <c r="R1282"/>
  <c r="G1286"/>
  <c r="R1286"/>
  <c r="G1290"/>
  <c r="R1290"/>
  <c r="G1294"/>
  <c r="R1294"/>
  <c r="G1298"/>
  <c r="R1298"/>
  <c r="G1302"/>
  <c r="R1302"/>
  <c r="G1314"/>
  <c r="R1314"/>
  <c r="G1318"/>
  <c r="R1318"/>
  <c r="G1330"/>
  <c r="R1330"/>
  <c r="G1334"/>
  <c r="R1334"/>
  <c r="G1346"/>
  <c r="R1346"/>
  <c r="G1350"/>
  <c r="R1350"/>
  <c r="G1365"/>
  <c r="R1365"/>
  <c r="G1369"/>
  <c r="R1369"/>
  <c r="G1381"/>
  <c r="R1381"/>
  <c r="G1385"/>
  <c r="R1385"/>
  <c r="G1397"/>
  <c r="R1397"/>
  <c r="G1402"/>
  <c r="R1402"/>
  <c r="G17"/>
  <c r="G1150"/>
  <c r="R1150"/>
  <c r="G9"/>
  <c r="G25"/>
  <c r="G33"/>
  <c r="G42"/>
  <c r="G46"/>
  <c r="G55"/>
  <c r="G63"/>
  <c r="G72"/>
  <c r="G80"/>
  <c r="G89"/>
  <c r="G98"/>
  <c r="G106"/>
  <c r="G114"/>
  <c r="G124"/>
  <c r="G132"/>
  <c r="G141"/>
  <c r="G149"/>
  <c r="G157"/>
  <c r="G166"/>
  <c r="G175"/>
  <c r="G184"/>
  <c r="G193"/>
  <c r="G201"/>
  <c r="G210"/>
  <c r="G218"/>
  <c r="G226"/>
  <c r="G234"/>
  <c r="G242"/>
  <c r="G252"/>
  <c r="G260"/>
  <c r="G268"/>
  <c r="G276"/>
  <c r="G284"/>
  <c r="G292"/>
  <c r="G300"/>
  <c r="G308"/>
  <c r="G316"/>
  <c r="G324"/>
  <c r="G333"/>
  <c r="G342"/>
  <c r="G351"/>
  <c r="G360"/>
  <c r="G368"/>
  <c r="G43"/>
  <c r="G7"/>
  <c r="R7"/>
  <c r="G11"/>
  <c r="R11"/>
  <c r="G15"/>
  <c r="R15"/>
  <c r="G19"/>
  <c r="R19"/>
  <c r="G23"/>
  <c r="R23"/>
  <c r="G27"/>
  <c r="R27"/>
  <c r="G31"/>
  <c r="R31"/>
  <c r="G36"/>
  <c r="R36"/>
  <c r="G40"/>
  <c r="R40"/>
  <c r="G44"/>
  <c r="R44"/>
  <c r="G48"/>
  <c r="R48"/>
  <c r="G53"/>
  <c r="R53"/>
  <c r="G57"/>
  <c r="R57"/>
  <c r="G61"/>
  <c r="R61"/>
  <c r="G65"/>
  <c r="R65"/>
  <c r="G70"/>
  <c r="R70"/>
  <c r="G74"/>
  <c r="R74"/>
  <c r="G78"/>
  <c r="R78"/>
  <c r="G82"/>
  <c r="R82"/>
  <c r="G87"/>
  <c r="R87"/>
  <c r="G91"/>
  <c r="R91"/>
  <c r="G96"/>
  <c r="R96"/>
  <c r="G100"/>
  <c r="R100"/>
  <c r="G104"/>
  <c r="R104"/>
  <c r="G108"/>
  <c r="R108"/>
  <c r="G112"/>
  <c r="R112"/>
  <c r="G116"/>
  <c r="R116"/>
  <c r="G121"/>
  <c r="R121"/>
  <c r="G126"/>
  <c r="R126"/>
  <c r="G130"/>
  <c r="R130"/>
  <c r="G134"/>
  <c r="R134"/>
  <c r="G138"/>
  <c r="R138"/>
  <c r="G143"/>
  <c r="R143"/>
  <c r="G147"/>
  <c r="R147"/>
  <c r="G151"/>
  <c r="R151"/>
  <c r="G155"/>
  <c r="R155"/>
  <c r="G159"/>
  <c r="R159"/>
  <c r="G164"/>
  <c r="R164"/>
  <c r="G168"/>
  <c r="R168"/>
  <c r="G173"/>
  <c r="R173"/>
  <c r="G177"/>
  <c r="R177"/>
  <c r="G182"/>
  <c r="R182"/>
  <c r="G186"/>
  <c r="R186"/>
  <c r="G191"/>
  <c r="R191"/>
  <c r="G195"/>
  <c r="R195"/>
  <c r="G199"/>
  <c r="R199"/>
  <c r="G203"/>
  <c r="R203"/>
  <c r="G208"/>
  <c r="R208"/>
  <c r="G212"/>
  <c r="R212"/>
  <c r="G216"/>
  <c r="R216"/>
  <c r="G220"/>
  <c r="R220"/>
  <c r="G224"/>
  <c r="R224"/>
  <c r="G228"/>
  <c r="R228"/>
  <c r="G232"/>
  <c r="R232"/>
  <c r="G236"/>
  <c r="R236"/>
  <c r="G240"/>
  <c r="R240"/>
  <c r="G245"/>
  <c r="R245"/>
  <c r="G250"/>
  <c r="R250"/>
  <c r="G254"/>
  <c r="R254"/>
  <c r="G258"/>
  <c r="R258"/>
  <c r="G262"/>
  <c r="R262"/>
  <c r="G266"/>
  <c r="R266"/>
  <c r="G270"/>
  <c r="R270"/>
  <c r="G274"/>
  <c r="R274"/>
  <c r="G278"/>
  <c r="R278"/>
  <c r="G282"/>
  <c r="R282"/>
  <c r="G286"/>
  <c r="R286"/>
  <c r="G290"/>
  <c r="R290"/>
  <c r="G294"/>
  <c r="R294"/>
  <c r="G298"/>
  <c r="R298"/>
  <c r="G302"/>
  <c r="R302"/>
  <c r="G306"/>
  <c r="R306"/>
  <c r="G310"/>
  <c r="R310"/>
  <c r="G314"/>
  <c r="R314"/>
  <c r="G318"/>
  <c r="R318"/>
  <c r="G322"/>
  <c r="R322"/>
  <c r="G326"/>
  <c r="R326"/>
  <c r="G330"/>
  <c r="R330"/>
  <c r="G335"/>
  <c r="R335"/>
  <c r="G340"/>
  <c r="R340"/>
  <c r="G345"/>
  <c r="R345"/>
  <c r="G349"/>
  <c r="R349"/>
  <c r="G353"/>
  <c r="R353"/>
  <c r="G358"/>
  <c r="R358"/>
  <c r="G362"/>
  <c r="R362"/>
  <c r="G366"/>
  <c r="R366"/>
  <c r="G370"/>
  <c r="R370"/>
  <c r="G374"/>
  <c r="R374"/>
  <c r="G378"/>
  <c r="R378"/>
  <c r="G382"/>
  <c r="R382"/>
  <c r="G387"/>
  <c r="R387"/>
  <c r="G391"/>
  <c r="R391"/>
  <c r="G395"/>
  <c r="R395"/>
  <c r="G400"/>
  <c r="R400"/>
  <c r="G405"/>
  <c r="R405"/>
  <c r="G409"/>
  <c r="R409"/>
  <c r="G414"/>
  <c r="R414"/>
  <c r="G419"/>
  <c r="R419"/>
  <c r="G423"/>
  <c r="R423"/>
  <c r="G428"/>
  <c r="R428"/>
  <c r="G432"/>
  <c r="R432"/>
  <c r="G436"/>
  <c r="R436"/>
  <c r="G441"/>
  <c r="R441"/>
  <c r="G445"/>
  <c r="R445"/>
  <c r="G450"/>
  <c r="R450"/>
  <c r="G454"/>
  <c r="R454"/>
  <c r="G458"/>
  <c r="R458"/>
  <c r="G462"/>
  <c r="R462"/>
  <c r="G466"/>
  <c r="R466"/>
  <c r="G470"/>
  <c r="R470"/>
  <c r="G474"/>
  <c r="R474"/>
  <c r="G478"/>
  <c r="R478"/>
  <c r="G482"/>
  <c r="R482"/>
  <c r="G486"/>
  <c r="R486"/>
  <c r="G490"/>
  <c r="R490"/>
  <c r="G494"/>
  <c r="R494"/>
  <c r="G498"/>
  <c r="R498"/>
  <c r="G502"/>
  <c r="R502"/>
  <c r="G506"/>
  <c r="R506"/>
  <c r="G510"/>
  <c r="R510"/>
  <c r="G514"/>
  <c r="R514"/>
  <c r="G519"/>
  <c r="R519"/>
  <c r="G523"/>
  <c r="R523"/>
  <c r="G528"/>
  <c r="R528"/>
  <c r="G532"/>
  <c r="R532"/>
  <c r="G536"/>
  <c r="R536"/>
  <c r="G540"/>
  <c r="R540"/>
  <c r="G545"/>
  <c r="R545"/>
  <c r="G549"/>
  <c r="R549"/>
  <c r="G553"/>
  <c r="R553"/>
  <c r="G557"/>
  <c r="R557"/>
  <c r="G561"/>
  <c r="R561"/>
  <c r="G565"/>
  <c r="R565"/>
  <c r="G569"/>
  <c r="R569"/>
  <c r="G573"/>
  <c r="R573"/>
  <c r="G577"/>
  <c r="R577"/>
  <c r="G581"/>
  <c r="R581"/>
  <c r="G585"/>
  <c r="R585"/>
  <c r="G589"/>
  <c r="R589"/>
  <c r="G593"/>
  <c r="R593"/>
  <c r="G597"/>
  <c r="R597"/>
  <c r="G601"/>
  <c r="R601"/>
  <c r="G605"/>
  <c r="R605"/>
  <c r="G609"/>
  <c r="R609"/>
  <c r="G613"/>
  <c r="R613"/>
  <c r="G617"/>
  <c r="R617"/>
  <c r="G621"/>
  <c r="R621"/>
  <c r="G625"/>
  <c r="R625"/>
  <c r="G629"/>
  <c r="R629"/>
  <c r="G633"/>
  <c r="R633"/>
  <c r="G637"/>
  <c r="R637"/>
  <c r="G641"/>
  <c r="R641"/>
  <c r="G645"/>
  <c r="R645"/>
  <c r="G649"/>
  <c r="R649"/>
  <c r="G653"/>
  <c r="R653"/>
  <c r="G657"/>
  <c r="R657"/>
  <c r="G661"/>
  <c r="R661"/>
  <c r="G665"/>
  <c r="R665"/>
  <c r="G669"/>
  <c r="R669"/>
  <c r="G673"/>
  <c r="R673"/>
  <c r="G677"/>
  <c r="R677"/>
  <c r="G681"/>
  <c r="R681"/>
  <c r="G685"/>
  <c r="R685"/>
  <c r="G689"/>
  <c r="R689"/>
  <c r="G693"/>
  <c r="R693"/>
  <c r="G697"/>
  <c r="R697"/>
  <c r="G701"/>
  <c r="R701"/>
  <c r="G705"/>
  <c r="R705"/>
  <c r="G709"/>
  <c r="R709"/>
  <c r="G713"/>
  <c r="R713"/>
  <c r="G717"/>
  <c r="R717"/>
  <c r="G721"/>
  <c r="R721"/>
  <c r="G725"/>
  <c r="R725"/>
  <c r="G729"/>
  <c r="R729"/>
  <c r="G733"/>
  <c r="R733"/>
  <c r="G737"/>
  <c r="R737"/>
  <c r="G741"/>
  <c r="R741"/>
  <c r="G745"/>
  <c r="R745"/>
  <c r="G749"/>
  <c r="R749"/>
  <c r="G753"/>
  <c r="R753"/>
  <c r="G757"/>
  <c r="R757"/>
  <c r="G761"/>
  <c r="R761"/>
  <c r="G765"/>
  <c r="R765"/>
  <c r="G769"/>
  <c r="R769"/>
  <c r="G773"/>
  <c r="R773"/>
  <c r="G777"/>
  <c r="R777"/>
  <c r="G781"/>
  <c r="R781"/>
  <c r="G785"/>
  <c r="R785"/>
  <c r="G789"/>
  <c r="R789"/>
  <c r="G793"/>
  <c r="R793"/>
  <c r="G797"/>
  <c r="R797"/>
  <c r="G801"/>
  <c r="R801"/>
  <c r="G805"/>
  <c r="R805"/>
  <c r="G809"/>
  <c r="R809"/>
  <c r="G814"/>
  <c r="R814"/>
  <c r="G818"/>
  <c r="R818"/>
  <c r="G822"/>
  <c r="R822"/>
  <c r="G826"/>
  <c r="R826"/>
  <c r="G830"/>
  <c r="R830"/>
  <c r="G834"/>
  <c r="R834"/>
  <c r="G838"/>
  <c r="R838"/>
  <c r="G842"/>
  <c r="R842"/>
  <c r="G846"/>
  <c r="R846"/>
  <c r="G850"/>
  <c r="R850"/>
  <c r="G854"/>
  <c r="R854"/>
  <c r="G858"/>
  <c r="R858"/>
  <c r="G862"/>
  <c r="R862"/>
  <c r="G866"/>
  <c r="R866"/>
  <c r="G870"/>
  <c r="R870"/>
  <c r="G874"/>
  <c r="R874"/>
  <c r="G878"/>
  <c r="R878"/>
  <c r="G883"/>
  <c r="R883"/>
  <c r="G887"/>
  <c r="R887"/>
  <c r="G892"/>
  <c r="R892"/>
  <c r="G897"/>
  <c r="R897"/>
  <c r="G901"/>
  <c r="R901"/>
  <c r="G906"/>
  <c r="R906"/>
  <c r="G910"/>
  <c r="R910"/>
  <c r="G914"/>
  <c r="R914"/>
  <c r="G918"/>
  <c r="R918"/>
  <c r="G922"/>
  <c r="R922"/>
  <c r="G926"/>
  <c r="R926"/>
  <c r="G931"/>
  <c r="R931"/>
  <c r="G936"/>
  <c r="R936"/>
  <c r="G940"/>
  <c r="R940"/>
  <c r="G945"/>
  <c r="R945"/>
  <c r="G949"/>
  <c r="R949"/>
  <c r="G953"/>
  <c r="R953"/>
  <c r="G957"/>
  <c r="R957"/>
  <c r="G961"/>
  <c r="R961"/>
  <c r="G965"/>
  <c r="R965"/>
  <c r="G970"/>
  <c r="R970"/>
  <c r="G974"/>
  <c r="R974"/>
  <c r="G978"/>
  <c r="R978"/>
  <c r="G983"/>
  <c r="R983"/>
  <c r="G988"/>
  <c r="R988"/>
  <c r="G992"/>
  <c r="R992"/>
  <c r="G996"/>
  <c r="R996"/>
  <c r="G1000"/>
  <c r="R1000"/>
  <c r="G1004"/>
  <c r="R1004"/>
  <c r="G1008"/>
  <c r="R1008"/>
  <c r="G1012"/>
  <c r="R1012"/>
  <c r="G1016"/>
  <c r="R1016"/>
  <c r="G1020"/>
  <c r="R1020"/>
  <c r="G1024"/>
  <c r="R1024"/>
  <c r="G1028"/>
  <c r="R1028"/>
  <c r="G1033"/>
  <c r="R1033"/>
  <c r="G1037"/>
  <c r="R1037"/>
  <c r="G1041"/>
  <c r="R1041"/>
  <c r="G1045"/>
  <c r="R1045"/>
  <c r="G1049"/>
  <c r="R1049"/>
  <c r="G1053"/>
  <c r="R1053"/>
  <c r="G1057"/>
  <c r="R1057"/>
  <c r="G1061"/>
  <c r="R1061"/>
  <c r="G1065"/>
  <c r="R1065"/>
  <c r="G1069"/>
  <c r="R1069"/>
  <c r="G1073"/>
  <c r="R1073"/>
  <c r="G1077"/>
  <c r="R1077"/>
  <c r="G1081"/>
  <c r="R1081"/>
  <c r="G1085"/>
  <c r="R1085"/>
  <c r="G1089"/>
  <c r="R1089"/>
  <c r="G1093"/>
  <c r="R1093"/>
  <c r="G1097"/>
  <c r="R1097"/>
  <c r="G1102"/>
  <c r="R1102"/>
  <c r="G1106"/>
  <c r="R1106"/>
  <c r="G1110"/>
  <c r="R1110"/>
  <c r="G1114"/>
  <c r="R1114"/>
  <c r="G1118"/>
  <c r="R1118"/>
  <c r="G1123"/>
  <c r="R1123"/>
  <c r="G1127"/>
  <c r="R1127"/>
  <c r="G1132"/>
  <c r="R1132"/>
  <c r="G1136"/>
  <c r="R1136"/>
  <c r="G1141"/>
  <c r="R1141"/>
  <c r="G1146"/>
  <c r="R1146"/>
  <c r="G1151"/>
  <c r="R1151"/>
  <c r="G8"/>
  <c r="R8"/>
  <c r="G12"/>
  <c r="R12"/>
  <c r="G16"/>
  <c r="R16"/>
  <c r="G20"/>
  <c r="R20"/>
  <c r="G24"/>
  <c r="R24"/>
  <c r="G28"/>
  <c r="R28"/>
  <c r="G32"/>
  <c r="R32"/>
  <c r="G37"/>
  <c r="R37"/>
  <c r="G41"/>
  <c r="R41"/>
  <c r="G45"/>
  <c r="R45"/>
  <c r="G50"/>
  <c r="R50"/>
  <c r="G54"/>
  <c r="R54"/>
  <c r="G58"/>
  <c r="R58"/>
  <c r="G62"/>
  <c r="R62"/>
  <c r="G66"/>
  <c r="R66"/>
  <c r="G71"/>
  <c r="R71"/>
  <c r="G75"/>
  <c r="R75"/>
  <c r="G79"/>
  <c r="R79"/>
  <c r="G83"/>
  <c r="R83"/>
  <c r="G88"/>
  <c r="R88"/>
  <c r="G92"/>
  <c r="R92"/>
  <c r="G97"/>
  <c r="R97"/>
  <c r="G101"/>
  <c r="R101"/>
  <c r="G105"/>
  <c r="R105"/>
  <c r="G109"/>
  <c r="R109"/>
  <c r="G113"/>
  <c r="R113"/>
  <c r="G117"/>
  <c r="R117"/>
  <c r="G122"/>
  <c r="R122"/>
  <c r="G127"/>
  <c r="R127"/>
  <c r="G131"/>
  <c r="R131"/>
  <c r="G135"/>
  <c r="R135"/>
  <c r="G140"/>
  <c r="R140"/>
  <c r="G144"/>
  <c r="R144"/>
  <c r="G148"/>
  <c r="R148"/>
  <c r="G152"/>
  <c r="R152"/>
  <c r="G156"/>
  <c r="R156"/>
  <c r="G160"/>
  <c r="R160"/>
  <c r="G165"/>
  <c r="R165"/>
  <c r="G169"/>
  <c r="R169"/>
  <c r="G174"/>
  <c r="R174"/>
  <c r="G178"/>
  <c r="R178"/>
  <c r="G183"/>
  <c r="R183"/>
  <c r="G188"/>
  <c r="R188"/>
  <c r="G192"/>
  <c r="R192"/>
  <c r="G196"/>
  <c r="R196"/>
  <c r="G200"/>
  <c r="R200"/>
  <c r="G204"/>
  <c r="R204"/>
  <c r="G209"/>
  <c r="R209"/>
  <c r="G213"/>
  <c r="R213"/>
  <c r="G217"/>
  <c r="R217"/>
  <c r="G221"/>
  <c r="R221"/>
  <c r="G225"/>
  <c r="R225"/>
  <c r="G229"/>
  <c r="R229"/>
  <c r="G233"/>
  <c r="R233"/>
  <c r="G237"/>
  <c r="R237"/>
  <c r="G241"/>
  <c r="R241"/>
  <c r="G246"/>
  <c r="R246"/>
  <c r="G251"/>
  <c r="R251"/>
  <c r="G255"/>
  <c r="R255"/>
  <c r="G259"/>
  <c r="R259"/>
  <c r="G263"/>
  <c r="R263"/>
  <c r="G267"/>
  <c r="R267"/>
  <c r="G271"/>
  <c r="R271"/>
  <c r="G275"/>
  <c r="R275"/>
  <c r="G279"/>
  <c r="R279"/>
  <c r="G283"/>
  <c r="R283"/>
  <c r="G287"/>
  <c r="R287"/>
  <c r="G291"/>
  <c r="R291"/>
  <c r="G295"/>
  <c r="R295"/>
  <c r="G299"/>
  <c r="R299"/>
  <c r="G303"/>
  <c r="R303"/>
  <c r="G307"/>
  <c r="R307"/>
  <c r="G311"/>
  <c r="R311"/>
  <c r="G315"/>
  <c r="R315"/>
  <c r="G319"/>
  <c r="R319"/>
  <c r="G323"/>
  <c r="R323"/>
  <c r="G327"/>
  <c r="R327"/>
  <c r="G332"/>
  <c r="R332"/>
  <c r="G336"/>
  <c r="R336"/>
  <c r="G341"/>
  <c r="R341"/>
  <c r="G346"/>
  <c r="R346"/>
  <c r="G350"/>
  <c r="R350"/>
  <c r="G354"/>
  <c r="R354"/>
  <c r="G359"/>
  <c r="R359"/>
  <c r="G363"/>
  <c r="R363"/>
  <c r="G367"/>
  <c r="R367"/>
  <c r="G371"/>
  <c r="R371"/>
  <c r="G375"/>
  <c r="R375"/>
  <c r="G379"/>
  <c r="R379"/>
  <c r="G384"/>
  <c r="R384"/>
  <c r="G388"/>
  <c r="R388"/>
  <c r="G392"/>
  <c r="R392"/>
  <c r="G396"/>
  <c r="R396"/>
  <c r="G401"/>
  <c r="R401"/>
  <c r="G406"/>
  <c r="R406"/>
  <c r="G410"/>
  <c r="R410"/>
  <c r="G416"/>
  <c r="R416"/>
  <c r="G420"/>
  <c r="R420"/>
  <c r="G425"/>
  <c r="R425"/>
  <c r="G429"/>
  <c r="R429"/>
  <c r="G433"/>
  <c r="R433"/>
  <c r="G437"/>
  <c r="R437"/>
  <c r="G442"/>
  <c r="R442"/>
  <c r="G446"/>
  <c r="R446"/>
  <c r="G451"/>
  <c r="R451"/>
  <c r="G455"/>
  <c r="R455"/>
  <c r="G459"/>
  <c r="R459"/>
  <c r="G463"/>
  <c r="R463"/>
  <c r="G467"/>
  <c r="R467"/>
  <c r="G471"/>
  <c r="R471"/>
  <c r="G475"/>
  <c r="R475"/>
  <c r="G479"/>
  <c r="R479"/>
  <c r="G483"/>
  <c r="R483"/>
  <c r="G487"/>
  <c r="R487"/>
  <c r="G491"/>
  <c r="R491"/>
  <c r="G495"/>
  <c r="R495"/>
  <c r="G499"/>
  <c r="R499"/>
  <c r="G503"/>
  <c r="R503"/>
  <c r="G507"/>
  <c r="R507"/>
  <c r="G511"/>
  <c r="R511"/>
  <c r="G515"/>
  <c r="R515"/>
  <c r="G520"/>
  <c r="R520"/>
  <c r="G525"/>
  <c r="R525"/>
  <c r="G529"/>
  <c r="R529"/>
  <c r="G533"/>
  <c r="R533"/>
  <c r="G537"/>
  <c r="R537"/>
  <c r="G541"/>
  <c r="R541"/>
  <c r="G546"/>
  <c r="R546"/>
  <c r="G550"/>
  <c r="R550"/>
  <c r="G554"/>
  <c r="R554"/>
  <c r="G558"/>
  <c r="R558"/>
  <c r="G562"/>
  <c r="R562"/>
  <c r="G566"/>
  <c r="R566"/>
  <c r="G570"/>
  <c r="R570"/>
  <c r="G574"/>
  <c r="R574"/>
  <c r="G578"/>
  <c r="R578"/>
  <c r="G582"/>
  <c r="R582"/>
  <c r="G586"/>
  <c r="R586"/>
  <c r="G590"/>
  <c r="R590"/>
  <c r="G594"/>
  <c r="R594"/>
  <c r="G598"/>
  <c r="R598"/>
  <c r="G602"/>
  <c r="R602"/>
  <c r="G606"/>
  <c r="R606"/>
  <c r="G610"/>
  <c r="R610"/>
  <c r="G614"/>
  <c r="R614"/>
  <c r="G618"/>
  <c r="R618"/>
  <c r="G622"/>
  <c r="R622"/>
  <c r="G626"/>
  <c r="R626"/>
  <c r="G630"/>
  <c r="R630"/>
  <c r="G634"/>
  <c r="R634"/>
  <c r="G638"/>
  <c r="R638"/>
  <c r="G642"/>
  <c r="R642"/>
  <c r="G646"/>
  <c r="R646"/>
  <c r="G650"/>
  <c r="R650"/>
  <c r="G654"/>
  <c r="R654"/>
  <c r="G658"/>
  <c r="R658"/>
  <c r="G662"/>
  <c r="R662"/>
  <c r="G666"/>
  <c r="R666"/>
  <c r="G670"/>
  <c r="R670"/>
  <c r="G674"/>
  <c r="R674"/>
  <c r="G678"/>
  <c r="R678"/>
  <c r="G682"/>
  <c r="R682"/>
  <c r="G686"/>
  <c r="R686"/>
  <c r="G690"/>
  <c r="R690"/>
  <c r="G694"/>
  <c r="R694"/>
  <c r="G698"/>
  <c r="R698"/>
  <c r="G702"/>
  <c r="R702"/>
  <c r="G706"/>
  <c r="R706"/>
  <c r="G710"/>
  <c r="R710"/>
  <c r="G714"/>
  <c r="R714"/>
  <c r="G718"/>
  <c r="R718"/>
  <c r="G722"/>
  <c r="R722"/>
  <c r="G726"/>
  <c r="R726"/>
  <c r="G730"/>
  <c r="R730"/>
  <c r="G734"/>
  <c r="R734"/>
  <c r="G738"/>
  <c r="R738"/>
  <c r="G742"/>
  <c r="R742"/>
  <c r="G746"/>
  <c r="R746"/>
  <c r="G750"/>
  <c r="R750"/>
  <c r="G754"/>
  <c r="R754"/>
  <c r="G758"/>
  <c r="R758"/>
  <c r="G762"/>
  <c r="R762"/>
  <c r="G766"/>
  <c r="R766"/>
  <c r="G770"/>
  <c r="R770"/>
  <c r="G774"/>
  <c r="R774"/>
  <c r="G778"/>
  <c r="R778"/>
  <c r="G782"/>
  <c r="R782"/>
  <c r="G786"/>
  <c r="R786"/>
  <c r="G790"/>
  <c r="R790"/>
  <c r="G794"/>
  <c r="R794"/>
  <c r="G798"/>
  <c r="R798"/>
  <c r="G802"/>
  <c r="R802"/>
  <c r="G806"/>
  <c r="R806"/>
  <c r="G810"/>
  <c r="R810"/>
  <c r="G815"/>
  <c r="R815"/>
  <c r="G819"/>
  <c r="R819"/>
  <c r="G823"/>
  <c r="R823"/>
  <c r="G827"/>
  <c r="R827"/>
  <c r="G831"/>
  <c r="R831"/>
  <c r="G835"/>
  <c r="R835"/>
  <c r="G839"/>
  <c r="R839"/>
  <c r="G843"/>
  <c r="R843"/>
  <c r="G847"/>
  <c r="R847"/>
  <c r="G851"/>
  <c r="R851"/>
  <c r="G855"/>
  <c r="R855"/>
  <c r="G859"/>
  <c r="R859"/>
  <c r="G863"/>
  <c r="R863"/>
  <c r="G867"/>
  <c r="R867"/>
  <c r="G871"/>
  <c r="R871"/>
  <c r="G875"/>
  <c r="R875"/>
  <c r="G879"/>
  <c r="R879"/>
  <c r="G884"/>
  <c r="R884"/>
  <c r="G888"/>
  <c r="R888"/>
  <c r="G893"/>
  <c r="R893"/>
  <c r="G898"/>
  <c r="R898"/>
  <c r="G902"/>
  <c r="R902"/>
  <c r="G907"/>
  <c r="R907"/>
  <c r="G911"/>
  <c r="R911"/>
  <c r="G915"/>
  <c r="R915"/>
  <c r="G919"/>
  <c r="R919"/>
  <c r="G923"/>
  <c r="R923"/>
  <c r="G927"/>
  <c r="R927"/>
  <c r="G932"/>
  <c r="R932"/>
  <c r="G937"/>
  <c r="R937"/>
  <c r="G941"/>
  <c r="R941"/>
  <c r="G946"/>
  <c r="R946"/>
  <c r="G950"/>
  <c r="R950"/>
  <c r="G954"/>
  <c r="R954"/>
  <c r="G958"/>
  <c r="R958"/>
  <c r="G962"/>
  <c r="R962"/>
  <c r="G966"/>
  <c r="R966"/>
  <c r="G971"/>
  <c r="R971"/>
  <c r="G975"/>
  <c r="R975"/>
  <c r="G980"/>
  <c r="R980"/>
  <c r="G985"/>
  <c r="R985"/>
  <c r="G989"/>
  <c r="R989"/>
  <c r="G993"/>
  <c r="R993"/>
  <c r="G997"/>
  <c r="R997"/>
  <c r="G1001"/>
  <c r="R1001"/>
  <c r="G1005"/>
  <c r="R1005"/>
  <c r="G1009"/>
  <c r="R1009"/>
  <c r="G1013"/>
  <c r="R1013"/>
  <c r="G1017"/>
  <c r="R1017"/>
  <c r="G1021"/>
  <c r="R1021"/>
  <c r="G1025"/>
  <c r="R1025"/>
  <c r="G1029"/>
  <c r="R1029"/>
  <c r="G1034"/>
  <c r="R1034"/>
  <c r="G1038"/>
  <c r="R1038"/>
  <c r="G1042"/>
  <c r="R1042"/>
  <c r="G1046"/>
  <c r="R1046"/>
  <c r="G1050"/>
  <c r="R1050"/>
  <c r="G1054"/>
  <c r="R1054"/>
  <c r="G1058"/>
  <c r="R1058"/>
  <c r="G1062"/>
  <c r="R1062"/>
  <c r="G1066"/>
  <c r="R1066"/>
  <c r="G1070"/>
  <c r="R1070"/>
  <c r="G1074"/>
  <c r="R1074"/>
  <c r="G1078"/>
  <c r="R1078"/>
  <c r="G1082"/>
  <c r="R1082"/>
  <c r="G1086"/>
  <c r="R1086"/>
  <c r="G1090"/>
  <c r="R1090"/>
  <c r="G1094"/>
  <c r="R1094"/>
  <c r="G1098"/>
  <c r="R1098"/>
  <c r="G1103"/>
  <c r="R1103"/>
  <c r="G1107"/>
  <c r="R1107"/>
  <c r="G1111"/>
  <c r="R1111"/>
  <c r="G1115"/>
  <c r="R1115"/>
  <c r="G1119"/>
  <c r="R1119"/>
  <c r="G1124"/>
  <c r="R1124"/>
  <c r="G1128"/>
  <c r="R1128"/>
  <c r="G1133"/>
  <c r="R1133"/>
  <c r="G1137"/>
  <c r="R1137"/>
  <c r="G1142"/>
  <c r="R1142"/>
  <c r="G1147"/>
  <c r="R1147"/>
  <c r="G1153"/>
  <c r="R1153"/>
  <c r="G1157"/>
  <c r="R1157"/>
  <c r="G1161"/>
  <c r="R1161"/>
  <c r="G1166"/>
  <c r="R1166"/>
  <c r="G1170"/>
  <c r="R1170"/>
  <c r="G1174"/>
  <c r="R1174"/>
  <c r="G1178"/>
  <c r="R1178"/>
  <c r="G1182"/>
  <c r="R1182"/>
  <c r="G1186"/>
  <c r="R1186"/>
  <c r="G1191"/>
  <c r="R1191"/>
  <c r="G1195"/>
  <c r="R1195"/>
  <c r="G1199"/>
  <c r="R1199"/>
  <c r="G1203"/>
  <c r="R1203"/>
  <c r="G1207"/>
  <c r="R1207"/>
  <c r="G1211"/>
  <c r="R1211"/>
  <c r="G1215"/>
  <c r="R1215"/>
  <c r="G1219"/>
  <c r="R1219"/>
  <c r="G1223"/>
  <c r="R1223"/>
  <c r="G1227"/>
  <c r="R1227"/>
  <c r="G1232"/>
  <c r="R1232"/>
  <c r="G1236"/>
  <c r="R1236"/>
  <c r="G1240"/>
  <c r="R1240"/>
  <c r="G1244"/>
  <c r="R1244"/>
  <c r="G1248"/>
  <c r="R1248"/>
  <c r="G1252"/>
  <c r="R1252"/>
  <c r="G1256"/>
  <c r="R1256"/>
  <c r="G1260"/>
  <c r="R1260"/>
  <c r="G1264"/>
  <c r="R1264"/>
  <c r="G1268"/>
  <c r="R1268"/>
  <c r="G1273"/>
  <c r="R1273"/>
  <c r="G1277"/>
  <c r="R1277"/>
  <c r="G1281"/>
  <c r="R1281"/>
  <c r="G1285"/>
  <c r="R1285"/>
  <c r="G1289"/>
  <c r="R1289"/>
  <c r="G1293"/>
  <c r="R1293"/>
  <c r="G1297"/>
  <c r="R1297"/>
  <c r="G1301"/>
  <c r="R1301"/>
  <c r="G1305"/>
  <c r="R1305"/>
  <c r="G1309"/>
  <c r="R1309"/>
  <c r="G1313"/>
  <c r="R1313"/>
  <c r="G1317"/>
  <c r="R1317"/>
  <c r="G1321"/>
  <c r="R1321"/>
  <c r="G1325"/>
  <c r="R1325"/>
  <c r="G1329"/>
  <c r="R1329"/>
  <c r="G1333"/>
  <c r="R1333"/>
  <c r="G1337"/>
  <c r="R1337"/>
  <c r="G1341"/>
  <c r="R1341"/>
  <c r="G1345"/>
  <c r="R1345"/>
  <c r="G1349"/>
  <c r="R1349"/>
  <c r="G1354"/>
  <c r="R1354"/>
  <c r="G1359"/>
  <c r="R1359"/>
  <c r="G1364"/>
  <c r="R1364"/>
  <c r="G1368"/>
  <c r="R1368"/>
  <c r="G1372"/>
  <c r="R1372"/>
  <c r="G1376"/>
  <c r="R1376"/>
  <c r="G1380"/>
  <c r="R1380"/>
  <c r="G1384"/>
  <c r="R1384"/>
  <c r="G1388"/>
  <c r="R1388"/>
  <c r="G1392"/>
  <c r="R1392"/>
  <c r="G1396"/>
  <c r="R1396"/>
  <c r="G1401"/>
  <c r="R1401"/>
  <c r="G1405"/>
  <c r="R1405"/>
  <c r="G1409"/>
  <c r="R1409"/>
  <c r="F894"/>
  <c r="F895"/>
  <c r="H895" l="1"/>
  <c r="H894"/>
  <c r="H44"/>
  <c r="H43"/>
  <c r="F44"/>
  <c r="F43"/>
  <c r="H42"/>
  <c r="H41"/>
  <c r="H413"/>
  <c r="D967"/>
  <c r="D966"/>
  <c r="D341"/>
  <c r="D340"/>
  <c r="F35"/>
  <c r="H35"/>
  <c r="F38"/>
  <c r="H38"/>
  <c r="F48"/>
  <c r="H48"/>
  <c r="F47"/>
  <c r="H47"/>
  <c r="H37"/>
  <c r="D354"/>
  <c r="F354" s="1"/>
  <c r="D352"/>
  <c r="F352" s="1"/>
  <c r="F344"/>
  <c r="D347"/>
  <c r="F347" s="1"/>
  <c r="H353"/>
  <c r="F353"/>
  <c r="H350"/>
  <c r="F350"/>
  <c r="H349"/>
  <c r="F349"/>
  <c r="H348"/>
  <c r="F348"/>
  <c r="H344"/>
  <c r="H346"/>
  <c r="F346"/>
  <c r="H345"/>
  <c r="F345"/>
  <c r="D351"/>
  <c r="F351" s="1"/>
  <c r="H99"/>
  <c r="H100"/>
  <c r="H101"/>
  <c r="H102"/>
  <c r="H107"/>
  <c r="H108"/>
  <c r="H104"/>
  <c r="H105"/>
  <c r="H106"/>
  <c r="H109"/>
  <c r="H110"/>
  <c r="H111"/>
  <c r="H112"/>
  <c r="H113"/>
  <c r="H114"/>
  <c r="H115"/>
  <c r="H116"/>
  <c r="H117"/>
  <c r="H118"/>
  <c r="H119"/>
  <c r="H96"/>
  <c r="H98"/>
  <c r="H97"/>
  <c r="H94"/>
  <c r="H95"/>
  <c r="F99"/>
  <c r="F100"/>
  <c r="F101"/>
  <c r="F102"/>
  <c r="F107"/>
  <c r="F108"/>
  <c r="F104"/>
  <c r="F105"/>
  <c r="F106"/>
  <c r="F109"/>
  <c r="F110"/>
  <c r="F111"/>
  <c r="F112"/>
  <c r="F113"/>
  <c r="F114"/>
  <c r="F115"/>
  <c r="F116"/>
  <c r="F117"/>
  <c r="F118"/>
  <c r="F119"/>
  <c r="F96"/>
  <c r="F98"/>
  <c r="F97"/>
  <c r="F94"/>
  <c r="F95"/>
  <c r="H246"/>
  <c r="H245"/>
  <c r="H244"/>
  <c r="F246"/>
  <c r="F245"/>
  <c r="F244"/>
  <c r="H1107"/>
  <c r="H1120"/>
  <c r="H1119"/>
  <c r="H1109"/>
  <c r="H1115"/>
  <c r="H1105"/>
  <c r="H1110"/>
  <c r="H1117"/>
  <c r="H1112"/>
  <c r="H1106"/>
  <c r="H1113"/>
  <c r="H1103"/>
  <c r="H1101"/>
  <c r="H1116"/>
  <c r="H1114"/>
  <c r="H1104"/>
  <c r="H1118"/>
  <c r="H1100"/>
  <c r="H1111"/>
  <c r="H1108"/>
  <c r="F1107"/>
  <c r="F1120"/>
  <c r="F1119"/>
  <c r="F1109"/>
  <c r="F1115"/>
  <c r="F1105"/>
  <c r="F1110"/>
  <c r="F1117"/>
  <c r="F1112"/>
  <c r="F1106"/>
  <c r="F1113"/>
  <c r="F1103"/>
  <c r="F1101"/>
  <c r="F1116"/>
  <c r="F1114"/>
  <c r="F1104"/>
  <c r="F1118"/>
  <c r="F1100"/>
  <c r="F1111"/>
  <c r="F1108"/>
  <c r="H36"/>
  <c r="H45"/>
  <c r="H40"/>
  <c r="H46"/>
  <c r="F36"/>
  <c r="F45"/>
  <c r="F40"/>
  <c r="F46"/>
  <c r="F42"/>
  <c r="F41"/>
  <c r="H1102"/>
  <c r="F1102"/>
  <c r="F935"/>
  <c r="H935"/>
  <c r="F936"/>
  <c r="H936"/>
  <c r="F934"/>
  <c r="H934"/>
  <c r="F179"/>
  <c r="H179"/>
  <c r="F178"/>
  <c r="H178"/>
  <c r="H351" l="1"/>
  <c r="H352"/>
  <c r="H347"/>
  <c r="H1099"/>
  <c r="H354"/>
  <c r="F37"/>
  <c r="H343" l="1"/>
  <c r="F1146"/>
  <c r="F1150"/>
  <c r="F1149"/>
  <c r="F1151"/>
  <c r="F1154"/>
  <c r="F1153"/>
  <c r="F1156"/>
  <c r="F1157"/>
  <c r="F1158"/>
  <c r="F1160"/>
  <c r="F1162"/>
  <c r="F1161"/>
  <c r="F1164"/>
  <c r="F1175"/>
  <c r="F1168"/>
  <c r="F1177"/>
  <c r="F1176"/>
  <c r="F1174"/>
  <c r="F1167"/>
  <c r="F1169"/>
  <c r="F1185"/>
  <c r="F1178"/>
  <c r="F1186"/>
  <c r="F1166"/>
  <c r="F1171"/>
  <c r="F1184"/>
  <c r="F1170"/>
  <c r="F1173"/>
  <c r="F1183"/>
  <c r="F1182"/>
  <c r="F1181"/>
  <c r="F1180"/>
  <c r="F1179"/>
  <c r="F1172"/>
  <c r="F1188"/>
  <c r="F1189"/>
  <c r="F1147"/>
  <c r="F1145"/>
  <c r="H1189"/>
  <c r="H1188"/>
  <c r="H1172"/>
  <c r="H1179"/>
  <c r="H1180"/>
  <c r="H1181"/>
  <c r="H1182"/>
  <c r="H1183"/>
  <c r="H1173"/>
  <c r="H1170"/>
  <c r="H1184"/>
  <c r="H1171"/>
  <c r="H1166"/>
  <c r="H1186"/>
  <c r="H1178"/>
  <c r="H1185"/>
  <c r="H1169"/>
  <c r="H1167"/>
  <c r="H1174"/>
  <c r="H1176"/>
  <c r="H1177"/>
  <c r="H1168"/>
  <c r="H1175"/>
  <c r="H1164"/>
  <c r="H1161"/>
  <c r="H1162"/>
  <c r="H1160"/>
  <c r="H1158"/>
  <c r="H1157"/>
  <c r="H1156"/>
  <c r="H1153"/>
  <c r="H1154"/>
  <c r="H1151"/>
  <c r="H1149"/>
  <c r="H1150"/>
  <c r="H1146"/>
  <c r="H1147"/>
  <c r="H1144" l="1"/>
  <c r="F121"/>
  <c r="F413" l="1"/>
  <c r="H341"/>
  <c r="H339"/>
  <c r="F519"/>
  <c r="H518"/>
  <c r="F521"/>
  <c r="F520"/>
  <c r="F523"/>
  <c r="F522"/>
  <c r="H103"/>
  <c r="H93" s="1"/>
  <c r="F963"/>
  <c r="F962"/>
  <c r="F961"/>
  <c r="F964"/>
  <c r="F944"/>
  <c r="F943"/>
  <c r="F960"/>
  <c r="F958"/>
  <c r="F947"/>
  <c r="H931"/>
  <c r="H932"/>
  <c r="F901"/>
  <c r="F903"/>
  <c r="F904"/>
  <c r="H897"/>
  <c r="F899"/>
  <c r="F898"/>
  <c r="H92"/>
  <c r="H88"/>
  <c r="H89"/>
  <c r="H87"/>
  <c r="F90"/>
  <c r="F32"/>
  <c r="H33"/>
  <c r="F31"/>
  <c r="H30"/>
  <c r="F23"/>
  <c r="F29"/>
  <c r="F26"/>
  <c r="H22"/>
  <c r="F24"/>
  <c r="F28"/>
  <c r="F25"/>
  <c r="H21"/>
  <c r="F20"/>
  <c r="H18"/>
  <c r="H17"/>
  <c r="F16"/>
  <c r="F14"/>
  <c r="F13"/>
  <c r="F12"/>
  <c r="H9"/>
  <c r="H10"/>
  <c r="F11"/>
  <c r="F7"/>
  <c r="H8"/>
  <c r="F5"/>
  <c r="H27"/>
  <c r="F1142"/>
  <c r="H1141"/>
  <c r="H504"/>
  <c r="F453"/>
  <c r="F516"/>
  <c r="F507"/>
  <c r="F510"/>
  <c r="F509"/>
  <c r="H508"/>
  <c r="F488"/>
  <c r="F490"/>
  <c r="H489"/>
  <c r="H493"/>
  <c r="H497"/>
  <c r="F502"/>
  <c r="F501"/>
  <c r="H503"/>
  <c r="F500"/>
  <c r="F499"/>
  <c r="F496"/>
  <c r="H495"/>
  <c r="F471"/>
  <c r="F470"/>
  <c r="H469"/>
  <c r="H467"/>
  <c r="F466"/>
  <c r="H456"/>
  <c r="F465"/>
  <c r="F454"/>
  <c r="H464"/>
  <c r="F461"/>
  <c r="F462"/>
  <c r="F463"/>
  <c r="H482"/>
  <c r="F481"/>
  <c r="F480"/>
  <c r="F479"/>
  <c r="H477"/>
  <c r="H473"/>
  <c r="F478"/>
  <c r="F476"/>
  <c r="H485"/>
  <c r="F487"/>
  <c r="H486"/>
  <c r="F484"/>
  <c r="F483"/>
  <c r="F512"/>
  <c r="F460"/>
  <c r="F457"/>
  <c r="F511"/>
  <c r="F458"/>
  <c r="H505"/>
  <c r="H459"/>
  <c r="F452"/>
  <c r="H451"/>
  <c r="H242"/>
  <c r="F240"/>
  <c r="H237"/>
  <c r="H239"/>
  <c r="H238"/>
  <c r="F236"/>
  <c r="H235"/>
  <c r="F234"/>
  <c r="H218"/>
  <c r="F231"/>
  <c r="H230"/>
  <c r="F229"/>
  <c r="F228"/>
  <c r="F227"/>
  <c r="H233"/>
  <c r="F232"/>
  <c r="F226"/>
  <c r="F217"/>
  <c r="H216"/>
  <c r="F215"/>
  <c r="H214"/>
  <c r="F213"/>
  <c r="F212"/>
  <c r="F211"/>
  <c r="F209"/>
  <c r="F210"/>
  <c r="H208"/>
  <c r="F207"/>
  <c r="F225"/>
  <c r="H223"/>
  <c r="F224"/>
  <c r="F221"/>
  <c r="H220"/>
  <c r="F219"/>
  <c r="H929"/>
  <c r="H927"/>
  <c r="F925"/>
  <c r="H928"/>
  <c r="H926"/>
  <c r="H921"/>
  <c r="H920"/>
  <c r="F918"/>
  <c r="H919"/>
  <c r="F923"/>
  <c r="H922"/>
  <c r="H916"/>
  <c r="H917"/>
  <c r="H915"/>
  <c r="H913"/>
  <c r="H912"/>
  <c r="H910"/>
  <c r="H911"/>
  <c r="H909"/>
  <c r="H907"/>
  <c r="H906"/>
  <c r="F875"/>
  <c r="F874"/>
  <c r="F873"/>
  <c r="F876"/>
  <c r="F880"/>
  <c r="H879"/>
  <c r="H878"/>
  <c r="F871"/>
  <c r="F829"/>
  <c r="F830"/>
  <c r="H832"/>
  <c r="H831"/>
  <c r="H836"/>
  <c r="H835"/>
  <c r="F834"/>
  <c r="F833"/>
  <c r="F851"/>
  <c r="F850"/>
  <c r="H849"/>
  <c r="H848"/>
  <c r="H846"/>
  <c r="F858"/>
  <c r="H857"/>
  <c r="H853"/>
  <c r="H856"/>
  <c r="F854"/>
  <c r="F852"/>
  <c r="F862"/>
  <c r="H861"/>
  <c r="H860"/>
  <c r="F865"/>
  <c r="H866"/>
  <c r="H863"/>
  <c r="H867"/>
  <c r="F859"/>
  <c r="F869"/>
  <c r="H841"/>
  <c r="H843"/>
  <c r="H844"/>
  <c r="F839"/>
  <c r="H826"/>
  <c r="H838"/>
  <c r="F824"/>
  <c r="F825"/>
  <c r="F823"/>
  <c r="H821"/>
  <c r="H822"/>
  <c r="H819"/>
  <c r="H814"/>
  <c r="F813"/>
  <c r="F816"/>
  <c r="H815"/>
  <c r="F1350"/>
  <c r="F1348"/>
  <c r="H1347"/>
  <c r="H1345"/>
  <c r="H1342"/>
  <c r="F1343"/>
  <c r="F1351"/>
  <c r="F1341"/>
  <c r="F1339"/>
  <c r="F1336"/>
  <c r="F1340"/>
  <c r="F1333"/>
  <c r="H1330"/>
  <c r="H1331"/>
  <c r="F1329"/>
  <c r="F1326"/>
  <c r="F1325"/>
  <c r="F1323"/>
  <c r="H1319"/>
  <c r="F1320"/>
  <c r="F1321"/>
  <c r="F1318"/>
  <c r="F1295"/>
  <c r="H1296"/>
  <c r="H1293"/>
  <c r="H1315"/>
  <c r="F1314"/>
  <c r="F1302"/>
  <c r="H1301"/>
  <c r="F1307"/>
  <c r="F1304"/>
  <c r="F1303"/>
  <c r="F1298"/>
  <c r="H1299"/>
  <c r="H1312"/>
  <c r="F1311"/>
  <c r="H1310"/>
  <c r="F1309"/>
  <c r="F1284"/>
  <c r="H1291"/>
  <c r="F1290"/>
  <c r="F1288"/>
  <c r="H1287"/>
  <c r="F1286"/>
  <c r="F1285"/>
  <c r="F1282"/>
  <c r="H1334"/>
  <c r="H1281"/>
  <c r="F1280"/>
  <c r="F1278"/>
  <c r="H1276"/>
  <c r="F1277"/>
  <c r="H1283"/>
  <c r="F1273"/>
  <c r="F1275"/>
  <c r="H1274"/>
  <c r="H158"/>
  <c r="H161"/>
  <c r="F160"/>
  <c r="F152"/>
  <c r="H155"/>
  <c r="H154"/>
  <c r="H153"/>
  <c r="H150"/>
  <c r="H149"/>
  <c r="H157"/>
  <c r="H148"/>
  <c r="H144"/>
  <c r="H145"/>
  <c r="H142"/>
  <c r="H143"/>
  <c r="H141"/>
  <c r="H140"/>
  <c r="H808"/>
  <c r="H807"/>
  <c r="H806"/>
  <c r="H804"/>
  <c r="F810"/>
  <c r="H799"/>
  <c r="H622"/>
  <c r="H803"/>
  <c r="F800"/>
  <c r="F798"/>
  <c r="H802"/>
  <c r="H797"/>
  <c r="F801"/>
  <c r="F780"/>
  <c r="F779"/>
  <c r="H773"/>
  <c r="H772"/>
  <c r="F771"/>
  <c r="F769"/>
  <c r="H775"/>
  <c r="H770"/>
  <c r="H776"/>
  <c r="F768"/>
  <c r="H774"/>
  <c r="H764"/>
  <c r="F766"/>
  <c r="H765"/>
  <c r="F756"/>
  <c r="H755"/>
  <c r="F758"/>
  <c r="H760"/>
  <c r="F754"/>
  <c r="H759"/>
  <c r="H752"/>
  <c r="F751"/>
  <c r="H750"/>
  <c r="H748"/>
  <c r="F697"/>
  <c r="H698"/>
  <c r="H790"/>
  <c r="F791"/>
  <c r="H630"/>
  <c r="H631"/>
  <c r="H632"/>
  <c r="F578"/>
  <c r="H576"/>
  <c r="H584"/>
  <c r="F669"/>
  <c r="H670"/>
  <c r="H671"/>
  <c r="F563"/>
  <c r="H562"/>
  <c r="H561"/>
  <c r="F560"/>
  <c r="H811"/>
  <c r="H785"/>
  <c r="F787"/>
  <c r="H786"/>
  <c r="H696"/>
  <c r="F636"/>
  <c r="F635"/>
  <c r="H634"/>
  <c r="F543"/>
  <c r="H592"/>
  <c r="H695"/>
  <c r="F761"/>
  <c r="H762"/>
  <c r="H792"/>
  <c r="H746"/>
  <c r="F677"/>
  <c r="H719"/>
  <c r="H717"/>
  <c r="H701"/>
  <c r="H700"/>
  <c r="H718"/>
  <c r="H716"/>
  <c r="H713"/>
  <c r="F712"/>
  <c r="F711"/>
  <c r="H710"/>
  <c r="H715"/>
  <c r="F709"/>
  <c r="H729"/>
  <c r="F730"/>
  <c r="H726"/>
  <c r="F732"/>
  <c r="H731"/>
  <c r="F728"/>
  <c r="F727"/>
  <c r="F725"/>
  <c r="F724"/>
  <c r="F723"/>
  <c r="F738"/>
  <c r="F739"/>
  <c r="H735"/>
  <c r="F741"/>
  <c r="F740"/>
  <c r="F737"/>
  <c r="H736"/>
  <c r="F734"/>
  <c r="F733"/>
  <c r="F745"/>
  <c r="H744"/>
  <c r="F743"/>
  <c r="H742"/>
  <c r="F722"/>
  <c r="F721"/>
  <c r="F783"/>
  <c r="H781"/>
  <c r="F782"/>
  <c r="H778"/>
  <c r="F707"/>
  <c r="H706"/>
  <c r="F705"/>
  <c r="F703"/>
  <c r="F704"/>
  <c r="H685"/>
  <c r="F694"/>
  <c r="H688"/>
  <c r="F692"/>
  <c r="H690"/>
  <c r="F691"/>
  <c r="F687"/>
  <c r="F693"/>
  <c r="H615"/>
  <c r="F612"/>
  <c r="F618"/>
  <c r="F621"/>
  <c r="H614"/>
  <c r="F617"/>
  <c r="F611"/>
  <c r="F616"/>
  <c r="H613"/>
  <c r="F619"/>
  <c r="F620"/>
  <c r="F683"/>
  <c r="H682"/>
  <c r="F684"/>
  <c r="F689"/>
  <c r="F686"/>
  <c r="F681"/>
  <c r="H680"/>
  <c r="F675"/>
  <c r="F674"/>
  <c r="F679"/>
  <c r="F668"/>
  <c r="F676"/>
  <c r="H657"/>
  <c r="F656"/>
  <c r="H654"/>
  <c r="F667"/>
  <c r="F663"/>
  <c r="F662"/>
  <c r="F661"/>
  <c r="F660"/>
  <c r="F666"/>
  <c r="F665"/>
  <c r="H659"/>
  <c r="F658"/>
  <c r="F664"/>
  <c r="F655"/>
  <c r="F640"/>
  <c r="F639"/>
  <c r="F647"/>
  <c r="F646"/>
  <c r="H645"/>
  <c r="F638"/>
  <c r="F637"/>
  <c r="F644"/>
  <c r="H653"/>
  <c r="F643"/>
  <c r="F652"/>
  <c r="F642"/>
  <c r="F650"/>
  <c r="F649"/>
  <c r="H648"/>
  <c r="F583"/>
  <c r="F582"/>
  <c r="F573"/>
  <c r="F585"/>
  <c r="F587"/>
  <c r="F588"/>
  <c r="F580"/>
  <c r="F568"/>
  <c r="F567"/>
  <c r="F570"/>
  <c r="F571"/>
  <c r="F566"/>
  <c r="F565"/>
  <c r="F574"/>
  <c r="F581"/>
  <c r="F579"/>
  <c r="F793"/>
  <c r="F795"/>
  <c r="F608"/>
  <c r="F606"/>
  <c r="F607"/>
  <c r="H609"/>
  <c r="H559"/>
  <c r="H558"/>
  <c r="H598"/>
  <c r="H595"/>
  <c r="H605"/>
  <c r="F605"/>
  <c r="H625"/>
  <c r="H626"/>
  <c r="H624"/>
  <c r="F627"/>
  <c r="H628"/>
  <c r="H629"/>
  <c r="H600"/>
  <c r="H599"/>
  <c r="H604"/>
  <c r="H603"/>
  <c r="H602"/>
  <c r="H601"/>
  <c r="H596"/>
  <c r="H597"/>
  <c r="H593"/>
  <c r="H594"/>
  <c r="H673"/>
  <c r="H672"/>
  <c r="H544"/>
  <c r="H546"/>
  <c r="H545"/>
  <c r="H549"/>
  <c r="H548"/>
  <c r="H547"/>
  <c r="H555"/>
  <c r="H554"/>
  <c r="H552"/>
  <c r="H551"/>
  <c r="H557"/>
  <c r="H556"/>
  <c r="H553"/>
  <c r="H550"/>
  <c r="H591"/>
  <c r="H796"/>
  <c r="F1355"/>
  <c r="F982"/>
  <c r="H983"/>
  <c r="H981"/>
  <c r="H980"/>
  <c r="F138"/>
  <c r="F137"/>
  <c r="F136"/>
  <c r="F133"/>
  <c r="F134"/>
  <c r="F131"/>
  <c r="F129"/>
  <c r="F126"/>
  <c r="F132"/>
  <c r="H976"/>
  <c r="H974"/>
  <c r="H975"/>
  <c r="H973"/>
  <c r="H972"/>
  <c r="H978"/>
  <c r="F1412"/>
  <c r="H1407"/>
  <c r="F1408"/>
  <c r="F1403"/>
  <c r="H1404"/>
  <c r="F1270"/>
  <c r="H1264"/>
  <c r="F1269"/>
  <c r="H1268"/>
  <c r="F1267"/>
  <c r="F1266"/>
  <c r="F1263"/>
  <c r="F1262"/>
  <c r="F1260"/>
  <c r="H1259"/>
  <c r="F1253"/>
  <c r="F1254"/>
  <c r="F1247"/>
  <c r="H1252"/>
  <c r="F1251"/>
  <c r="H1249"/>
  <c r="F1246"/>
  <c r="H1250"/>
  <c r="F1248"/>
  <c r="F1245"/>
  <c r="F1255"/>
  <c r="F1244"/>
  <c r="F1243"/>
  <c r="H1241"/>
  <c r="F1258"/>
  <c r="F1238"/>
  <c r="F1237"/>
  <c r="H1257"/>
  <c r="F1236"/>
  <c r="H1240"/>
  <c r="F1239"/>
  <c r="H1235"/>
  <c r="F1232"/>
  <c r="H1234"/>
  <c r="F1231"/>
  <c r="F1230"/>
  <c r="F409"/>
  <c r="F408"/>
  <c r="F407"/>
  <c r="F405"/>
  <c r="F406"/>
  <c r="H371"/>
  <c r="H370"/>
  <c r="H372"/>
  <c r="H382"/>
  <c r="H379"/>
  <c r="H369"/>
  <c r="H367"/>
  <c r="H375"/>
  <c r="H378"/>
  <c r="H377"/>
  <c r="H376"/>
  <c r="H365"/>
  <c r="H363"/>
  <c r="H364"/>
  <c r="H362"/>
  <c r="H361"/>
  <c r="H359"/>
  <c r="H357"/>
  <c r="H360"/>
  <c r="H380"/>
  <c r="H356"/>
  <c r="F165"/>
  <c r="H169"/>
  <c r="H166"/>
  <c r="H1059"/>
  <c r="H1068"/>
  <c r="H1082"/>
  <c r="F1081"/>
  <c r="H1084"/>
  <c r="H1083"/>
  <c r="H1085"/>
  <c r="H1086"/>
  <c r="H1087"/>
  <c r="F1088"/>
  <c r="H1096"/>
  <c r="H1095"/>
  <c r="H1032"/>
  <c r="H1090"/>
  <c r="H1041"/>
  <c r="F1070"/>
  <c r="H1072"/>
  <c r="H1073"/>
  <c r="F1074"/>
  <c r="H1075"/>
  <c r="H1093"/>
  <c r="H1091"/>
  <c r="H1092"/>
  <c r="H1064"/>
  <c r="H1098"/>
  <c r="H1097"/>
  <c r="H1076"/>
  <c r="H1063"/>
  <c r="F1042"/>
  <c r="H1080"/>
  <c r="H1079"/>
  <c r="H1061"/>
  <c r="H1039"/>
  <c r="F1078"/>
  <c r="H1077"/>
  <c r="H1060"/>
  <c r="H1038"/>
  <c r="H1037"/>
  <c r="H1069"/>
  <c r="H1040"/>
  <c r="H1035"/>
  <c r="H1034"/>
  <c r="F1047"/>
  <c r="H1046"/>
  <c r="H1055"/>
  <c r="H1052"/>
  <c r="H1053"/>
  <c r="H1054"/>
  <c r="F1057"/>
  <c r="H1056"/>
  <c r="F1048"/>
  <c r="H1049"/>
  <c r="H1050"/>
  <c r="H1051"/>
  <c r="H1043"/>
  <c r="H1044"/>
  <c r="H1045"/>
  <c r="H1094"/>
  <c r="H1033"/>
  <c r="H1058"/>
  <c r="H1036"/>
  <c r="H1067"/>
  <c r="H1066"/>
  <c r="H1065"/>
  <c r="H1031"/>
  <c r="F448"/>
  <c r="F446"/>
  <c r="F442"/>
  <c r="F445"/>
  <c r="F444"/>
  <c r="F441"/>
  <c r="F440"/>
  <c r="F443"/>
  <c r="H182"/>
  <c r="H186"/>
  <c r="H185"/>
  <c r="H184"/>
  <c r="H183"/>
  <c r="H1003"/>
  <c r="H1029"/>
  <c r="F1028"/>
  <c r="H1023"/>
  <c r="F1022"/>
  <c r="F1021"/>
  <c r="F1000"/>
  <c r="H1004"/>
  <c r="F1019"/>
  <c r="H1020"/>
  <c r="H1018"/>
  <c r="F1012"/>
  <c r="H999"/>
  <c r="F998"/>
  <c r="H1005"/>
  <c r="H1017"/>
  <c r="F1014"/>
  <c r="F1010"/>
  <c r="F1016"/>
  <c r="H1008"/>
  <c r="F1007"/>
  <c r="F1006"/>
  <c r="H990"/>
  <c r="F989"/>
  <c r="H994"/>
  <c r="F992"/>
  <c r="F991"/>
  <c r="F986"/>
  <c r="H1002"/>
  <c r="H1219"/>
  <c r="H1204"/>
  <c r="H1225"/>
  <c r="H1216"/>
  <c r="H1214"/>
  <c r="H1227"/>
  <c r="H1202"/>
  <c r="H1222"/>
  <c r="F1212"/>
  <c r="H1211"/>
  <c r="H1218"/>
  <c r="H1217"/>
  <c r="H1200"/>
  <c r="F1198"/>
  <c r="H1196"/>
  <c r="F1194"/>
  <c r="F1195"/>
  <c r="F1192"/>
  <c r="F177"/>
  <c r="F174"/>
  <c r="H173"/>
  <c r="H940"/>
  <c r="F937"/>
  <c r="F941"/>
  <c r="F333"/>
  <c r="H332"/>
  <c r="H337"/>
  <c r="F336"/>
  <c r="F82"/>
  <c r="H81"/>
  <c r="H80"/>
  <c r="H75"/>
  <c r="H84"/>
  <c r="H83"/>
  <c r="F79"/>
  <c r="F73"/>
  <c r="F69"/>
  <c r="H70"/>
  <c r="H1123"/>
  <c r="H1127"/>
  <c r="H1125"/>
  <c r="H1129"/>
  <c r="F330"/>
  <c r="H320"/>
  <c r="H321"/>
  <c r="F323"/>
  <c r="H325"/>
  <c r="F322"/>
  <c r="F327"/>
  <c r="F287"/>
  <c r="H319"/>
  <c r="H286"/>
  <c r="F285"/>
  <c r="F284"/>
  <c r="F282"/>
  <c r="F329"/>
  <c r="F290"/>
  <c r="H318"/>
  <c r="F318"/>
  <c r="H317"/>
  <c r="F292"/>
  <c r="H309"/>
  <c r="H300"/>
  <c r="H316"/>
  <c r="F283"/>
  <c r="H274"/>
  <c r="H289"/>
  <c r="H270"/>
  <c r="H250"/>
  <c r="H272"/>
  <c r="H271"/>
  <c r="F279"/>
  <c r="F280"/>
  <c r="H277"/>
  <c r="H281"/>
  <c r="H278"/>
  <c r="H275"/>
  <c r="F276"/>
  <c r="H326"/>
  <c r="F273"/>
  <c r="F315"/>
  <c r="F310"/>
  <c r="H311"/>
  <c r="H313"/>
  <c r="H312"/>
  <c r="F307"/>
  <c r="F306"/>
  <c r="F304"/>
  <c r="H269"/>
  <c r="F301"/>
  <c r="F267"/>
  <c r="H268"/>
  <c r="H302"/>
  <c r="F303"/>
  <c r="H299"/>
  <c r="H263"/>
  <c r="H262"/>
  <c r="H265"/>
  <c r="H264"/>
  <c r="H259"/>
  <c r="H258"/>
  <c r="F261"/>
  <c r="F260"/>
  <c r="H296"/>
  <c r="H297"/>
  <c r="H257"/>
  <c r="H298"/>
  <c r="H252"/>
  <c r="F251"/>
  <c r="H254"/>
  <c r="F253"/>
  <c r="H295"/>
  <c r="H294"/>
  <c r="F293"/>
  <c r="F249"/>
  <c r="F288"/>
  <c r="F291"/>
  <c r="F66"/>
  <c r="H65"/>
  <c r="H50"/>
  <c r="F63"/>
  <c r="F62"/>
  <c r="F60"/>
  <c r="F57"/>
  <c r="F59"/>
  <c r="F56"/>
  <c r="H54"/>
  <c r="F53"/>
  <c r="F51"/>
  <c r="F204"/>
  <c r="H192"/>
  <c r="H191"/>
  <c r="H190"/>
  <c r="F189"/>
  <c r="H188"/>
  <c r="H202"/>
  <c r="H200"/>
  <c r="H203"/>
  <c r="H199"/>
  <c r="H198"/>
  <c r="H196"/>
  <c r="H195"/>
  <c r="H402"/>
  <c r="H401"/>
  <c r="F400"/>
  <c r="H399"/>
  <c r="F398"/>
  <c r="H423"/>
  <c r="F418"/>
  <c r="H416"/>
  <c r="H422"/>
  <c r="H421"/>
  <c r="H419"/>
  <c r="H417"/>
  <c r="H893"/>
  <c r="F892"/>
  <c r="H886"/>
  <c r="H888"/>
  <c r="H885"/>
  <c r="H884"/>
  <c r="H890"/>
  <c r="H882"/>
  <c r="H883"/>
  <c r="H1139"/>
  <c r="F1138"/>
  <c r="H1137"/>
  <c r="F1136"/>
  <c r="H1135"/>
  <c r="F1134"/>
  <c r="H1133"/>
  <c r="F1132"/>
  <c r="H385"/>
  <c r="H390"/>
  <c r="H392"/>
  <c r="H391"/>
  <c r="H393"/>
  <c r="H394"/>
  <c r="H389"/>
  <c r="H384"/>
  <c r="H395"/>
  <c r="H388"/>
  <c r="H387"/>
  <c r="H386"/>
  <c r="H396"/>
  <c r="H430"/>
  <c r="F429"/>
  <c r="H435"/>
  <c r="H428"/>
  <c r="H437"/>
  <c r="H434"/>
  <c r="H436"/>
  <c r="H427"/>
  <c r="H426"/>
  <c r="H431"/>
  <c r="H432"/>
  <c r="H433"/>
  <c r="H425"/>
  <c r="F1392"/>
  <c r="H1393"/>
  <c r="H1367"/>
  <c r="F1366"/>
  <c r="H1399"/>
  <c r="H1397"/>
  <c r="F1396"/>
  <c r="H1398"/>
  <c r="F1395"/>
  <c r="H1394"/>
  <c r="H1390"/>
  <c r="H1389"/>
  <c r="F1391"/>
  <c r="H1387"/>
  <c r="H1384"/>
  <c r="F1383"/>
  <c r="H1381"/>
  <c r="H1380"/>
  <c r="F1382"/>
  <c r="H1379"/>
  <c r="H1377"/>
  <c r="H1376"/>
  <c r="H1378"/>
  <c r="H1372"/>
  <c r="H1374"/>
  <c r="H1373"/>
  <c r="H1375"/>
  <c r="H1371"/>
  <c r="H1370"/>
  <c r="H1386"/>
  <c r="H1385"/>
  <c r="H1369"/>
  <c r="H1368"/>
  <c r="H1365"/>
  <c r="H1364"/>
  <c r="H1362"/>
  <c r="H1363"/>
  <c r="H1360"/>
  <c r="H1359"/>
  <c r="H1358"/>
  <c r="F538"/>
  <c r="F539"/>
  <c r="F541"/>
  <c r="F540"/>
  <c r="F529"/>
  <c r="F532"/>
  <c r="F537"/>
  <c r="F526"/>
  <c r="F533"/>
  <c r="F535"/>
  <c r="F534"/>
  <c r="F530"/>
  <c r="F531"/>
  <c r="F536"/>
  <c r="F528"/>
  <c r="F527"/>
  <c r="F525"/>
  <c r="H247"/>
  <c r="H243" s="1"/>
  <c r="H39"/>
  <c r="H34" s="1"/>
  <c r="H1357" l="1"/>
  <c r="H930"/>
  <c r="H383"/>
  <c r="F237"/>
  <c r="F1098"/>
  <c r="H1212"/>
  <c r="F1050"/>
  <c r="H292"/>
  <c r="H131"/>
  <c r="F748"/>
  <c r="F973"/>
  <c r="F254"/>
  <c r="H444"/>
  <c r="F1404"/>
  <c r="H59"/>
  <c r="F259"/>
  <c r="F1046"/>
  <c r="F719"/>
  <c r="H758"/>
  <c r="H771"/>
  <c r="F1218"/>
  <c r="H57"/>
  <c r="F696"/>
  <c r="H5"/>
  <c r="H937"/>
  <c r="F883"/>
  <c r="H1070"/>
  <c r="F1372"/>
  <c r="F1079"/>
  <c r="F416"/>
  <c r="F401"/>
  <c r="F1219"/>
  <c r="H1074"/>
  <c r="H249"/>
  <c r="H1010"/>
  <c r="H1042"/>
  <c r="F1252"/>
  <c r="H1270"/>
  <c r="F75"/>
  <c r="F1216"/>
  <c r="H1088"/>
  <c r="H14"/>
  <c r="F1069"/>
  <c r="F975"/>
  <c r="H267"/>
  <c r="F326"/>
  <c r="H279"/>
  <c r="F1214"/>
  <c r="H989"/>
  <c r="H1047"/>
  <c r="F772"/>
  <c r="H825"/>
  <c r="F932"/>
  <c r="H336"/>
  <c r="F258"/>
  <c r="H60"/>
  <c r="H66"/>
  <c r="H282"/>
  <c r="H1198"/>
  <c r="F1077"/>
  <c r="F1059"/>
  <c r="H1245"/>
  <c r="F626"/>
  <c r="H687"/>
  <c r="F233"/>
  <c r="H484"/>
  <c r="F1384"/>
  <c r="F309"/>
  <c r="H287"/>
  <c r="F428"/>
  <c r="F384"/>
  <c r="F417"/>
  <c r="F1020"/>
  <c r="F759"/>
  <c r="H1311"/>
  <c r="H823"/>
  <c r="F879"/>
  <c r="F503"/>
  <c r="H898"/>
  <c r="F422"/>
  <c r="F853"/>
  <c r="F451"/>
  <c r="H457"/>
  <c r="H251"/>
  <c r="F1196"/>
  <c r="F990"/>
  <c r="F1358"/>
  <c r="F1397"/>
  <c r="H253"/>
  <c r="F298"/>
  <c r="H304"/>
  <c r="F311"/>
  <c r="H330"/>
  <c r="H1016"/>
  <c r="H1057"/>
  <c r="H405"/>
  <c r="H1246"/>
  <c r="F1407"/>
  <c r="F981"/>
  <c r="H620"/>
  <c r="F815"/>
  <c r="F917"/>
  <c r="H228"/>
  <c r="H530"/>
  <c r="F390"/>
  <c r="F202"/>
  <c r="H290"/>
  <c r="F286"/>
  <c r="H177"/>
  <c r="F1053"/>
  <c r="H1081"/>
  <c r="F634"/>
  <c r="F430"/>
  <c r="F893"/>
  <c r="H273"/>
  <c r="F277"/>
  <c r="F1002"/>
  <c r="F999"/>
  <c r="F1023"/>
  <c r="H1048"/>
  <c r="F1035"/>
  <c r="F1060"/>
  <c r="F1092"/>
  <c r="F1086"/>
  <c r="F365"/>
  <c r="H409"/>
  <c r="F978"/>
  <c r="H611"/>
  <c r="F695"/>
  <c r="F826"/>
  <c r="F848"/>
  <c r="F482"/>
  <c r="H520"/>
  <c r="F1257"/>
  <c r="F972"/>
  <c r="H982"/>
  <c r="H979" s="1"/>
  <c r="F602"/>
  <c r="H627"/>
  <c r="H1336"/>
  <c r="H862"/>
  <c r="F835"/>
  <c r="F911"/>
  <c r="H212"/>
  <c r="H226"/>
  <c r="H1142"/>
  <c r="H7"/>
  <c r="F87"/>
  <c r="H527"/>
  <c r="H529"/>
  <c r="F1398"/>
  <c r="F391"/>
  <c r="H301"/>
  <c r="F271"/>
  <c r="H79"/>
  <c r="F1225"/>
  <c r="H1019"/>
  <c r="H1021"/>
  <c r="F1043"/>
  <c r="F1052"/>
  <c r="F1037"/>
  <c r="F1091"/>
  <c r="F1090"/>
  <c r="F1235"/>
  <c r="F594"/>
  <c r="H721"/>
  <c r="H768"/>
  <c r="H1288"/>
  <c r="H852"/>
  <c r="H875"/>
  <c r="H213"/>
  <c r="H462"/>
  <c r="F495"/>
  <c r="H533"/>
  <c r="F294"/>
  <c r="F325"/>
  <c r="F1017"/>
  <c r="F382"/>
  <c r="H1239"/>
  <c r="H1260"/>
  <c r="F1268"/>
  <c r="H132"/>
  <c r="F630"/>
  <c r="H1323"/>
  <c r="F822"/>
  <c r="H1366"/>
  <c r="H1304"/>
  <c r="H1341"/>
  <c r="H816"/>
  <c r="H209"/>
  <c r="H234"/>
  <c r="H452"/>
  <c r="F469"/>
  <c r="H496"/>
  <c r="F92"/>
  <c r="H892"/>
  <c r="H891" s="1"/>
  <c r="F421"/>
  <c r="F295"/>
  <c r="H260"/>
  <c r="F264"/>
  <c r="F1211"/>
  <c r="F1202"/>
  <c r="F1094"/>
  <c r="F1040"/>
  <c r="F1063"/>
  <c r="F1075"/>
  <c r="H407"/>
  <c r="F1250"/>
  <c r="F974"/>
  <c r="F552"/>
  <c r="H663"/>
  <c r="H724"/>
  <c r="F713"/>
  <c r="H543"/>
  <c r="F760"/>
  <c r="F804"/>
  <c r="F1276"/>
  <c r="H1321"/>
  <c r="F821"/>
  <c r="F223"/>
  <c r="H240"/>
  <c r="F22"/>
  <c r="H531"/>
  <c r="H526"/>
  <c r="F1362"/>
  <c r="F1376"/>
  <c r="H1383"/>
  <c r="F1399"/>
  <c r="F195"/>
  <c r="H310"/>
  <c r="H323"/>
  <c r="H73"/>
  <c r="H82"/>
  <c r="F1217"/>
  <c r="F1204"/>
  <c r="F994"/>
  <c r="F1049"/>
  <c r="H740"/>
  <c r="H780"/>
  <c r="H800"/>
  <c r="H1382"/>
  <c r="F1388"/>
  <c r="H1388"/>
  <c r="F122"/>
  <c r="H122"/>
  <c r="H398"/>
  <c r="H189"/>
  <c r="H1209"/>
  <c r="F1209"/>
  <c r="F1203"/>
  <c r="H1203"/>
  <c r="H938"/>
  <c r="F938"/>
  <c r="F1387"/>
  <c r="H1395"/>
  <c r="H1392"/>
  <c r="F385"/>
  <c r="H889"/>
  <c r="F889"/>
  <c r="H418"/>
  <c r="F54"/>
  <c r="F50"/>
  <c r="H291"/>
  <c r="F257"/>
  <c r="H307"/>
  <c r="F281"/>
  <c r="F337"/>
  <c r="H1193"/>
  <c r="F1193"/>
  <c r="H1223"/>
  <c r="F1223"/>
  <c r="F308"/>
  <c r="H308"/>
  <c r="F80"/>
  <c r="F1207"/>
  <c r="H1207"/>
  <c r="H1213"/>
  <c r="F1213"/>
  <c r="H1220"/>
  <c r="F1220"/>
  <c r="F887"/>
  <c r="F420"/>
  <c r="H420"/>
  <c r="F64"/>
  <c r="H64"/>
  <c r="F255"/>
  <c r="H255"/>
  <c r="H314"/>
  <c r="F314"/>
  <c r="H276"/>
  <c r="H284"/>
  <c r="H324"/>
  <c r="F324"/>
  <c r="F84"/>
  <c r="H1199"/>
  <c r="F1199"/>
  <c r="F1206"/>
  <c r="H1206"/>
  <c r="F1025"/>
  <c r="H1025"/>
  <c r="F1369"/>
  <c r="F1389"/>
  <c r="H429"/>
  <c r="H424" s="1"/>
  <c r="F423"/>
  <c r="H204"/>
  <c r="H56"/>
  <c r="F61"/>
  <c r="H61"/>
  <c r="H256"/>
  <c r="F256"/>
  <c r="F296"/>
  <c r="F312"/>
  <c r="H1201"/>
  <c r="F1201"/>
  <c r="F58"/>
  <c r="H58"/>
  <c r="F252"/>
  <c r="H315"/>
  <c r="F275"/>
  <c r="F272"/>
  <c r="H285"/>
  <c r="F1129"/>
  <c r="H1221"/>
  <c r="F1221"/>
  <c r="H1396"/>
  <c r="F437"/>
  <c r="H121"/>
  <c r="H62"/>
  <c r="H293"/>
  <c r="F305"/>
  <c r="H305"/>
  <c r="F313"/>
  <c r="H266"/>
  <c r="F266"/>
  <c r="H328"/>
  <c r="F328"/>
  <c r="F172"/>
  <c r="H172"/>
  <c r="H1266"/>
  <c r="H703"/>
  <c r="F726"/>
  <c r="F715"/>
  <c r="F786"/>
  <c r="H160"/>
  <c r="H1275"/>
  <c r="H1282"/>
  <c r="F1342"/>
  <c r="H859"/>
  <c r="H880"/>
  <c r="F910"/>
  <c r="H925"/>
  <c r="H28"/>
  <c r="H904"/>
  <c r="F1008"/>
  <c r="H998"/>
  <c r="H1000"/>
  <c r="F1056"/>
  <c r="F1038"/>
  <c r="F1072"/>
  <c r="F1041"/>
  <c r="F1095"/>
  <c r="F1083"/>
  <c r="F364"/>
  <c r="F1234"/>
  <c r="H1238"/>
  <c r="F976"/>
  <c r="H136"/>
  <c r="F604"/>
  <c r="F624"/>
  <c r="H668"/>
  <c r="H733"/>
  <c r="H727"/>
  <c r="F710"/>
  <c r="F718"/>
  <c r="F770"/>
  <c r="F161"/>
  <c r="H1285"/>
  <c r="F860"/>
  <c r="H876"/>
  <c r="F916"/>
  <c r="F214"/>
  <c r="F459"/>
  <c r="F477"/>
  <c r="H501"/>
  <c r="F489"/>
  <c r="H509"/>
  <c r="F504"/>
  <c r="H903"/>
  <c r="F378"/>
  <c r="H1236"/>
  <c r="H1258"/>
  <c r="H1254"/>
  <c r="F556"/>
  <c r="F546"/>
  <c r="H738"/>
  <c r="H728"/>
  <c r="F729"/>
  <c r="F717"/>
  <c r="H636"/>
  <c r="F773"/>
  <c r="F149"/>
  <c r="H1326"/>
  <c r="H824"/>
  <c r="F863"/>
  <c r="F861"/>
  <c r="H851"/>
  <c r="F878"/>
  <c r="H460"/>
  <c r="H470"/>
  <c r="F8"/>
  <c r="F9"/>
  <c r="F33"/>
  <c r="F89"/>
  <c r="F897"/>
  <c r="F1084"/>
  <c r="H165"/>
  <c r="H152"/>
  <c r="H1277"/>
  <c r="F1301"/>
  <c r="H1351"/>
  <c r="F1347"/>
  <c r="F814"/>
  <c r="H869"/>
  <c r="F928"/>
  <c r="H225"/>
  <c r="H227"/>
  <c r="F218"/>
  <c r="F505"/>
  <c r="H480"/>
  <c r="H461"/>
  <c r="H466"/>
  <c r="H499"/>
  <c r="H490"/>
  <c r="F1067"/>
  <c r="F1044"/>
  <c r="F1055"/>
  <c r="F1034"/>
  <c r="F1061"/>
  <c r="F1080"/>
  <c r="F1076"/>
  <c r="F1093"/>
  <c r="F1068"/>
  <c r="F166"/>
  <c r="H1251"/>
  <c r="H1253"/>
  <c r="H1269"/>
  <c r="F598"/>
  <c r="H647"/>
  <c r="F832"/>
  <c r="F17"/>
  <c r="H25"/>
  <c r="H29"/>
  <c r="H32"/>
  <c r="H1194"/>
  <c r="F1200"/>
  <c r="H986"/>
  <c r="H1007"/>
  <c r="H446"/>
  <c r="F1054"/>
  <c r="F1032"/>
  <c r="F1085"/>
  <c r="F356"/>
  <c r="F361"/>
  <c r="F372"/>
  <c r="F796"/>
  <c r="F551"/>
  <c r="F548"/>
  <c r="F518"/>
  <c r="H532"/>
  <c r="H541"/>
  <c r="F1373"/>
  <c r="F426"/>
  <c r="F262"/>
  <c r="H303"/>
  <c r="F270"/>
  <c r="H283"/>
  <c r="F321"/>
  <c r="H69"/>
  <c r="H1224"/>
  <c r="F1224"/>
  <c r="H1228"/>
  <c r="F1228"/>
  <c r="F1013"/>
  <c r="H1013"/>
  <c r="H181"/>
  <c r="H180" s="1"/>
  <c r="F181"/>
  <c r="F1065"/>
  <c r="F1051"/>
  <c r="F1233"/>
  <c r="H1233"/>
  <c r="H1405"/>
  <c r="F1405"/>
  <c r="F55"/>
  <c r="H55"/>
  <c r="H1089"/>
  <c r="F1089"/>
  <c r="H528"/>
  <c r="H539"/>
  <c r="F1359"/>
  <c r="F1386"/>
  <c r="F1377"/>
  <c r="F1380"/>
  <c r="F1390"/>
  <c r="F1367"/>
  <c r="F890"/>
  <c r="F419"/>
  <c r="F191"/>
  <c r="F52"/>
  <c r="H52"/>
  <c r="F297"/>
  <c r="H261"/>
  <c r="F263"/>
  <c r="F302"/>
  <c r="F278"/>
  <c r="H280"/>
  <c r="F289"/>
  <c r="F316"/>
  <c r="F320"/>
  <c r="H333"/>
  <c r="F1222"/>
  <c r="F1227"/>
  <c r="H1226"/>
  <c r="F1226"/>
  <c r="H985"/>
  <c r="F985"/>
  <c r="H988"/>
  <c r="F988"/>
  <c r="H1026"/>
  <c r="F1026"/>
  <c r="F183"/>
  <c r="F1256"/>
  <c r="H1256"/>
  <c r="H1261"/>
  <c r="F1261"/>
  <c r="H1062"/>
  <c r="F1062"/>
  <c r="H327"/>
  <c r="H1195"/>
  <c r="F1009"/>
  <c r="H1009"/>
  <c r="H997"/>
  <c r="F997"/>
  <c r="F1024"/>
  <c r="H1024"/>
  <c r="F135"/>
  <c r="H135"/>
  <c r="H1197"/>
  <c r="F1197"/>
  <c r="H993"/>
  <c r="F993"/>
  <c r="F447"/>
  <c r="H447"/>
  <c r="H358"/>
  <c r="F358"/>
  <c r="H1215"/>
  <c r="F1215"/>
  <c r="H1205"/>
  <c r="F1205"/>
  <c r="H536"/>
  <c r="F1379"/>
  <c r="H525"/>
  <c r="H540"/>
  <c r="H538"/>
  <c r="F1360"/>
  <c r="F1371"/>
  <c r="F1381"/>
  <c r="H1391"/>
  <c r="F1394"/>
  <c r="F1393"/>
  <c r="F432"/>
  <c r="F435"/>
  <c r="F392"/>
  <c r="F885"/>
  <c r="H53"/>
  <c r="F265"/>
  <c r="F299"/>
  <c r="F268"/>
  <c r="F250"/>
  <c r="F274"/>
  <c r="F300"/>
  <c r="H322"/>
  <c r="F83"/>
  <c r="F439"/>
  <c r="H439"/>
  <c r="H1071"/>
  <c r="F1071"/>
  <c r="F411"/>
  <c r="H411"/>
  <c r="F1265"/>
  <c r="H1265"/>
  <c r="F1011"/>
  <c r="H1011"/>
  <c r="H534"/>
  <c r="F1365"/>
  <c r="H201"/>
  <c r="F201"/>
  <c r="H535"/>
  <c r="H537"/>
  <c r="F436"/>
  <c r="F394"/>
  <c r="F402"/>
  <c r="H63"/>
  <c r="F65"/>
  <c r="H288"/>
  <c r="F269"/>
  <c r="H306"/>
  <c r="F317"/>
  <c r="H329"/>
  <c r="F319"/>
  <c r="H941"/>
  <c r="H992"/>
  <c r="F1027"/>
  <c r="H1027"/>
  <c r="F1058"/>
  <c r="F171"/>
  <c r="H171"/>
  <c r="H1210"/>
  <c r="F1210"/>
  <c r="F995"/>
  <c r="H995"/>
  <c r="H1242"/>
  <c r="F1242"/>
  <c r="H1078"/>
  <c r="H368"/>
  <c r="F368"/>
  <c r="F410"/>
  <c r="H410"/>
  <c r="H1231"/>
  <c r="H1243"/>
  <c r="H1255"/>
  <c r="H1263"/>
  <c r="H373"/>
  <c r="F373"/>
  <c r="F404"/>
  <c r="H404"/>
  <c r="F127"/>
  <c r="H127"/>
  <c r="F184"/>
  <c r="F1039"/>
  <c r="F1073"/>
  <c r="F1082"/>
  <c r="H164"/>
  <c r="F164"/>
  <c r="F379"/>
  <c r="H970"/>
  <c r="F970"/>
  <c r="H977"/>
  <c r="F977"/>
  <c r="F124"/>
  <c r="H124"/>
  <c r="F983"/>
  <c r="H381"/>
  <c r="F381"/>
  <c r="F125"/>
  <c r="H125"/>
  <c r="F130"/>
  <c r="H130"/>
  <c r="H443"/>
  <c r="F1031"/>
  <c r="F1066"/>
  <c r="F1036"/>
  <c r="F1033"/>
  <c r="F1045"/>
  <c r="H366"/>
  <c r="F366"/>
  <c r="H1230"/>
  <c r="F1241"/>
  <c r="H1244"/>
  <c r="F1259"/>
  <c r="H1262"/>
  <c r="H1412"/>
  <c r="F980"/>
  <c r="F1004"/>
  <c r="H1022"/>
  <c r="F185"/>
  <c r="F1064"/>
  <c r="F1087"/>
  <c r="F169"/>
  <c r="H374"/>
  <c r="F374"/>
  <c r="F371"/>
  <c r="F1240"/>
  <c r="H1237"/>
  <c r="F1249"/>
  <c r="H1247"/>
  <c r="F1264"/>
  <c r="H1408"/>
  <c r="H971"/>
  <c r="F971"/>
  <c r="F1018"/>
  <c r="F1003"/>
  <c r="F1097"/>
  <c r="F1096"/>
  <c r="F360"/>
  <c r="H1232"/>
  <c r="H1248"/>
  <c r="H1267"/>
  <c r="H1403"/>
  <c r="F128"/>
  <c r="H128"/>
  <c r="F544"/>
  <c r="F601"/>
  <c r="H795"/>
  <c r="H574"/>
  <c r="H652"/>
  <c r="H664"/>
  <c r="H661"/>
  <c r="H577"/>
  <c r="F577"/>
  <c r="H1279"/>
  <c r="F1279"/>
  <c r="F1299"/>
  <c r="F1315"/>
  <c r="H222"/>
  <c r="F222"/>
  <c r="H15"/>
  <c r="F15"/>
  <c r="H1355"/>
  <c r="F591"/>
  <c r="F557"/>
  <c r="F554"/>
  <c r="F549"/>
  <c r="F593"/>
  <c r="F599"/>
  <c r="F628"/>
  <c r="F609"/>
  <c r="H587"/>
  <c r="H730"/>
  <c r="F792"/>
  <c r="F811"/>
  <c r="F670"/>
  <c r="F752"/>
  <c r="H763"/>
  <c r="F763"/>
  <c r="F774"/>
  <c r="F775"/>
  <c r="H789"/>
  <c r="F789"/>
  <c r="F807"/>
  <c r="F154"/>
  <c r="F1310"/>
  <c r="F1292"/>
  <c r="H1292"/>
  <c r="F1324"/>
  <c r="H1324"/>
  <c r="H817"/>
  <c r="F817"/>
  <c r="H19"/>
  <c r="F19"/>
  <c r="F700"/>
  <c r="H159"/>
  <c r="F159"/>
  <c r="F1300"/>
  <c r="H1300"/>
  <c r="H1317"/>
  <c r="F1317"/>
  <c r="F1349"/>
  <c r="H1349"/>
  <c r="F820"/>
  <c r="H820"/>
  <c r="F841"/>
  <c r="F6"/>
  <c r="H6"/>
  <c r="H91"/>
  <c r="F91"/>
  <c r="H126"/>
  <c r="H134"/>
  <c r="H137"/>
  <c r="F550"/>
  <c r="F555"/>
  <c r="F545"/>
  <c r="F672"/>
  <c r="F597"/>
  <c r="F600"/>
  <c r="F558"/>
  <c r="H793"/>
  <c r="H566"/>
  <c r="H568"/>
  <c r="H649"/>
  <c r="H590"/>
  <c r="F590"/>
  <c r="H753"/>
  <c r="F753"/>
  <c r="H156"/>
  <c r="F156"/>
  <c r="F1328"/>
  <c r="H1328"/>
  <c r="H842"/>
  <c r="F842"/>
  <c r="H877"/>
  <c r="F877"/>
  <c r="F914"/>
  <c r="H914"/>
  <c r="F924"/>
  <c r="H924"/>
  <c r="F716"/>
  <c r="F701"/>
  <c r="F762"/>
  <c r="H635"/>
  <c r="F584"/>
  <c r="F632"/>
  <c r="F790"/>
  <c r="H801"/>
  <c r="F140"/>
  <c r="H1286"/>
  <c r="F1291"/>
  <c r="H1337"/>
  <c r="F1337"/>
  <c r="F1344"/>
  <c r="H1344"/>
  <c r="F908"/>
  <c r="H129"/>
  <c r="H133"/>
  <c r="H138"/>
  <c r="F553"/>
  <c r="F547"/>
  <c r="F673"/>
  <c r="F596"/>
  <c r="F603"/>
  <c r="F629"/>
  <c r="F595"/>
  <c r="F559"/>
  <c r="H606"/>
  <c r="H637"/>
  <c r="H640"/>
  <c r="H666"/>
  <c r="H674"/>
  <c r="H618"/>
  <c r="F671"/>
  <c r="F776"/>
  <c r="H779"/>
  <c r="F622"/>
  <c r="H805"/>
  <c r="F805"/>
  <c r="F144"/>
  <c r="F146"/>
  <c r="H146"/>
  <c r="F1334"/>
  <c r="H1305"/>
  <c r="F1305"/>
  <c r="H1313"/>
  <c r="F1313"/>
  <c r="F1296"/>
  <c r="H1352"/>
  <c r="F1352"/>
  <c r="F844"/>
  <c r="H827"/>
  <c r="F827"/>
  <c r="H514"/>
  <c r="F514"/>
  <c r="F625"/>
  <c r="H571"/>
  <c r="H588"/>
  <c r="H582"/>
  <c r="H689"/>
  <c r="H702"/>
  <c r="F702"/>
  <c r="F561"/>
  <c r="F631"/>
  <c r="F755"/>
  <c r="F797"/>
  <c r="F150"/>
  <c r="H1308"/>
  <c r="F1308"/>
  <c r="H1338"/>
  <c r="F1338"/>
  <c r="H845"/>
  <c r="F845"/>
  <c r="F870"/>
  <c r="H870"/>
  <c r="H206"/>
  <c r="F206"/>
  <c r="F498"/>
  <c r="H498"/>
  <c r="H1143"/>
  <c r="F1143"/>
  <c r="H712"/>
  <c r="F785"/>
  <c r="F576"/>
  <c r="H751"/>
  <c r="F764"/>
  <c r="H623"/>
  <c r="F623"/>
  <c r="F1316"/>
  <c r="H1316"/>
  <c r="H519"/>
  <c r="F746"/>
  <c r="H669"/>
  <c r="F750"/>
  <c r="F142"/>
  <c r="H1284"/>
  <c r="H1298"/>
  <c r="H1302"/>
  <c r="H1295"/>
  <c r="F1319"/>
  <c r="F1330"/>
  <c r="H1348"/>
  <c r="H813"/>
  <c r="H854"/>
  <c r="H858"/>
  <c r="F849"/>
  <c r="H830"/>
  <c r="F927"/>
  <c r="H478"/>
  <c r="F464"/>
  <c r="H13"/>
  <c r="H16"/>
  <c r="H23"/>
  <c r="H521"/>
  <c r="F103"/>
  <c r="H522"/>
  <c r="F846"/>
  <c r="H850"/>
  <c r="H833"/>
  <c r="H829"/>
  <c r="H874"/>
  <c r="F907"/>
  <c r="H923"/>
  <c r="F921"/>
  <c r="F238"/>
  <c r="H458"/>
  <c r="H487"/>
  <c r="F473"/>
  <c r="H454"/>
  <c r="F508"/>
  <c r="H516"/>
  <c r="F1141"/>
  <c r="F27"/>
  <c r="F10"/>
  <c r="H26"/>
  <c r="F30"/>
  <c r="F88"/>
  <c r="F931"/>
  <c r="H523"/>
  <c r="H1303"/>
  <c r="H1318"/>
  <c r="H1329"/>
  <c r="H1333"/>
  <c r="H1350"/>
  <c r="H839"/>
  <c r="H834"/>
  <c r="F831"/>
  <c r="F919"/>
  <c r="H465"/>
  <c r="F18"/>
  <c r="F21"/>
  <c r="H24"/>
  <c r="H31"/>
  <c r="H899"/>
  <c r="H1132"/>
  <c r="H1134"/>
  <c r="H1136"/>
  <c r="H1138"/>
  <c r="H400"/>
  <c r="H1124"/>
  <c r="F1124"/>
  <c r="H78"/>
  <c r="F78"/>
  <c r="F176"/>
  <c r="H176"/>
  <c r="F1208"/>
  <c r="H1208"/>
  <c r="F1363"/>
  <c r="F1364"/>
  <c r="F1368"/>
  <c r="F1385"/>
  <c r="F1370"/>
  <c r="F1375"/>
  <c r="F1374"/>
  <c r="F1378"/>
  <c r="F425"/>
  <c r="H197"/>
  <c r="F197"/>
  <c r="F203"/>
  <c r="F1125"/>
  <c r="H1001"/>
  <c r="F1001"/>
  <c r="F396"/>
  <c r="F387"/>
  <c r="F395"/>
  <c r="F389"/>
  <c r="F393"/>
  <c r="H1126"/>
  <c r="F1126"/>
  <c r="H68"/>
  <c r="F68"/>
  <c r="H77"/>
  <c r="F77"/>
  <c r="H76"/>
  <c r="F76"/>
  <c r="H987"/>
  <c r="F987"/>
  <c r="H996"/>
  <c r="F996"/>
  <c r="F1133"/>
  <c r="F1135"/>
  <c r="F1137"/>
  <c r="F1139"/>
  <c r="F192"/>
  <c r="H51"/>
  <c r="H939"/>
  <c r="F939"/>
  <c r="H1015"/>
  <c r="F1015"/>
  <c r="F39"/>
  <c r="F882"/>
  <c r="F884"/>
  <c r="F888"/>
  <c r="F886"/>
  <c r="H194"/>
  <c r="F194"/>
  <c r="F198"/>
  <c r="F190"/>
  <c r="H1128"/>
  <c r="F1128"/>
  <c r="F1127"/>
  <c r="H71"/>
  <c r="F71"/>
  <c r="H74"/>
  <c r="F74"/>
  <c r="F1191"/>
  <c r="H1191"/>
  <c r="F247"/>
  <c r="F433"/>
  <c r="F431"/>
  <c r="F427"/>
  <c r="F434"/>
  <c r="F399"/>
  <c r="F188"/>
  <c r="H1122"/>
  <c r="F1122"/>
  <c r="H334"/>
  <c r="F334"/>
  <c r="F386"/>
  <c r="F388"/>
  <c r="H72"/>
  <c r="F72"/>
  <c r="H85"/>
  <c r="F85"/>
  <c r="F335"/>
  <c r="H335"/>
  <c r="H193"/>
  <c r="F193"/>
  <c r="F196"/>
  <c r="H1130"/>
  <c r="F1130"/>
  <c r="F1123"/>
  <c r="F175"/>
  <c r="H175"/>
  <c r="F81"/>
  <c r="F332"/>
  <c r="F173"/>
  <c r="H1192"/>
  <c r="H991"/>
  <c r="H1006"/>
  <c r="H1014"/>
  <c r="F1005"/>
  <c r="H1012"/>
  <c r="H575"/>
  <c r="F575"/>
  <c r="H651"/>
  <c r="F651"/>
  <c r="H1028"/>
  <c r="H440"/>
  <c r="F357"/>
  <c r="F376"/>
  <c r="F369"/>
  <c r="H1401"/>
  <c r="F1401"/>
  <c r="H1409"/>
  <c r="F1409"/>
  <c r="H1410"/>
  <c r="F1410"/>
  <c r="H167"/>
  <c r="F167"/>
  <c r="H163"/>
  <c r="F163"/>
  <c r="H406"/>
  <c r="H1356"/>
  <c r="F1356"/>
  <c r="F589"/>
  <c r="H589"/>
  <c r="F1029"/>
  <c r="F182"/>
  <c r="H441"/>
  <c r="H445"/>
  <c r="F380"/>
  <c r="F363"/>
  <c r="F367"/>
  <c r="F370"/>
  <c r="H569"/>
  <c r="F569"/>
  <c r="F199"/>
  <c r="F200"/>
  <c r="F70"/>
  <c r="H174"/>
  <c r="H408"/>
  <c r="F794"/>
  <c r="H794"/>
  <c r="F641"/>
  <c r="H641"/>
  <c r="F940"/>
  <c r="F186"/>
  <c r="H442"/>
  <c r="H448"/>
  <c r="F362"/>
  <c r="F375"/>
  <c r="H1402"/>
  <c r="F1402"/>
  <c r="H1406"/>
  <c r="F1406"/>
  <c r="H1411"/>
  <c r="F1411"/>
  <c r="H610"/>
  <c r="F610"/>
  <c r="H168"/>
  <c r="F168"/>
  <c r="H586"/>
  <c r="F586"/>
  <c r="F359"/>
  <c r="F377"/>
  <c r="H1354"/>
  <c r="F1354"/>
  <c r="F572"/>
  <c r="H572"/>
  <c r="F708"/>
  <c r="H708"/>
  <c r="F699"/>
  <c r="H699"/>
  <c r="F678"/>
  <c r="H678"/>
  <c r="H747"/>
  <c r="F747"/>
  <c r="H777"/>
  <c r="F777"/>
  <c r="H607"/>
  <c r="H581"/>
  <c r="H567"/>
  <c r="H573"/>
  <c r="F648"/>
  <c r="H642"/>
  <c r="F653"/>
  <c r="H646"/>
  <c r="H665"/>
  <c r="H656"/>
  <c r="H681"/>
  <c r="H683"/>
  <c r="F613"/>
  <c r="H621"/>
  <c r="F615"/>
  <c r="H692"/>
  <c r="F685"/>
  <c r="H707"/>
  <c r="F781"/>
  <c r="H743"/>
  <c r="F744"/>
  <c r="H737"/>
  <c r="F735"/>
  <c r="H725"/>
  <c r="F731"/>
  <c r="H147"/>
  <c r="F147"/>
  <c r="H855"/>
  <c r="F855"/>
  <c r="H709"/>
  <c r="H711"/>
  <c r="F784"/>
  <c r="H784"/>
  <c r="H564"/>
  <c r="F564"/>
  <c r="H579"/>
  <c r="H570"/>
  <c r="H585"/>
  <c r="H650"/>
  <c r="H638"/>
  <c r="H658"/>
  <c r="H667"/>
  <c r="F657"/>
  <c r="H675"/>
  <c r="H684"/>
  <c r="H617"/>
  <c r="H691"/>
  <c r="F688"/>
  <c r="H705"/>
  <c r="F778"/>
  <c r="H722"/>
  <c r="H734"/>
  <c r="H723"/>
  <c r="F633"/>
  <c r="H633"/>
  <c r="H749"/>
  <c r="F749"/>
  <c r="H809"/>
  <c r="F809"/>
  <c r="H644"/>
  <c r="F645"/>
  <c r="H655"/>
  <c r="F659"/>
  <c r="H662"/>
  <c r="F654"/>
  <c r="H679"/>
  <c r="F680"/>
  <c r="H686"/>
  <c r="F682"/>
  <c r="H616"/>
  <c r="F614"/>
  <c r="H693"/>
  <c r="F690"/>
  <c r="H704"/>
  <c r="F706"/>
  <c r="H783"/>
  <c r="F742"/>
  <c r="H745"/>
  <c r="F736"/>
  <c r="H739"/>
  <c r="H732"/>
  <c r="H720"/>
  <c r="F720"/>
  <c r="F757"/>
  <c r="H757"/>
  <c r="H767"/>
  <c r="F767"/>
  <c r="H608"/>
  <c r="H565"/>
  <c r="H580"/>
  <c r="H583"/>
  <c r="H643"/>
  <c r="H639"/>
  <c r="H660"/>
  <c r="H676"/>
  <c r="H619"/>
  <c r="H612"/>
  <c r="H694"/>
  <c r="H782"/>
  <c r="H741"/>
  <c r="F714"/>
  <c r="H714"/>
  <c r="H677"/>
  <c r="H787"/>
  <c r="H578"/>
  <c r="H754"/>
  <c r="H769"/>
  <c r="H798"/>
  <c r="H810"/>
  <c r="H1272"/>
  <c r="F1272"/>
  <c r="F1335"/>
  <c r="H1335"/>
  <c r="H1289"/>
  <c r="F1289"/>
  <c r="H818"/>
  <c r="F818"/>
  <c r="H1306"/>
  <c r="F1306"/>
  <c r="H837"/>
  <c r="F837"/>
  <c r="H864"/>
  <c r="F864"/>
  <c r="F592"/>
  <c r="F562"/>
  <c r="F698"/>
  <c r="F765"/>
  <c r="H788"/>
  <c r="F788"/>
  <c r="F802"/>
  <c r="F803"/>
  <c r="F157"/>
  <c r="H151"/>
  <c r="F151"/>
  <c r="F1283"/>
  <c r="F1297"/>
  <c r="H1297"/>
  <c r="F1294"/>
  <c r="H1294"/>
  <c r="H1322"/>
  <c r="F1322"/>
  <c r="H1327"/>
  <c r="F1327"/>
  <c r="F1346"/>
  <c r="H1346"/>
  <c r="H840"/>
  <c r="F840"/>
  <c r="H761"/>
  <c r="H560"/>
  <c r="H563"/>
  <c r="H791"/>
  <c r="H697"/>
  <c r="H756"/>
  <c r="H766"/>
  <c r="F141"/>
  <c r="F1332"/>
  <c r="H1332"/>
  <c r="F145"/>
  <c r="F155"/>
  <c r="F158"/>
  <c r="F1274"/>
  <c r="H1280"/>
  <c r="F1287"/>
  <c r="H847"/>
  <c r="F847"/>
  <c r="H828"/>
  <c r="F828"/>
  <c r="F806"/>
  <c r="F143"/>
  <c r="F153"/>
  <c r="H1278"/>
  <c r="H1309"/>
  <c r="H1314"/>
  <c r="H1325"/>
  <c r="H1343"/>
  <c r="F857"/>
  <c r="F799"/>
  <c r="F808"/>
  <c r="F148"/>
  <c r="H1273"/>
  <c r="F1281"/>
  <c r="H1290"/>
  <c r="F1312"/>
  <c r="H1307"/>
  <c r="F1293"/>
  <c r="H1320"/>
  <c r="F1331"/>
  <c r="H1339"/>
  <c r="F1345"/>
  <c r="F819"/>
  <c r="F838"/>
  <c r="F843"/>
  <c r="F867"/>
  <c r="F866"/>
  <c r="F856"/>
  <c r="H872"/>
  <c r="F872"/>
  <c r="H1340"/>
  <c r="H868"/>
  <c r="F868"/>
  <c r="H865"/>
  <c r="H871"/>
  <c r="H873"/>
  <c r="F912"/>
  <c r="H918"/>
  <c r="H476"/>
  <c r="F474"/>
  <c r="H474"/>
  <c r="F515"/>
  <c r="H515"/>
  <c r="F967"/>
  <c r="H967"/>
  <c r="F951"/>
  <c r="H951"/>
  <c r="F506"/>
  <c r="H506"/>
  <c r="F492"/>
  <c r="H492"/>
  <c r="H453"/>
  <c r="H90"/>
  <c r="H901"/>
  <c r="F966"/>
  <c r="H966"/>
  <c r="F952"/>
  <c r="H952"/>
  <c r="F909"/>
  <c r="F915"/>
  <c r="F926"/>
  <c r="F220"/>
  <c r="F208"/>
  <c r="F216"/>
  <c r="F230"/>
  <c r="H236"/>
  <c r="F242"/>
  <c r="H511"/>
  <c r="F485"/>
  <c r="F455"/>
  <c r="H455"/>
  <c r="F467"/>
  <c r="H500"/>
  <c r="H510"/>
  <c r="F968"/>
  <c r="H968"/>
  <c r="F954"/>
  <c r="H954"/>
  <c r="F959"/>
  <c r="H959"/>
  <c r="F906"/>
  <c r="F920"/>
  <c r="F929"/>
  <c r="H224"/>
  <c r="H211"/>
  <c r="H232"/>
  <c r="H463"/>
  <c r="H502"/>
  <c r="F513"/>
  <c r="H513"/>
  <c r="F965"/>
  <c r="H965"/>
  <c r="F948"/>
  <c r="H948"/>
  <c r="H512"/>
  <c r="F486"/>
  <c r="F475"/>
  <c r="H475"/>
  <c r="H481"/>
  <c r="F468"/>
  <c r="H468"/>
  <c r="F494"/>
  <c r="H494"/>
  <c r="F493"/>
  <c r="H507"/>
  <c r="F957"/>
  <c r="H957"/>
  <c r="F946"/>
  <c r="H946"/>
  <c r="F836"/>
  <c r="F922"/>
  <c r="H221"/>
  <c r="H210"/>
  <c r="H217"/>
  <c r="H231"/>
  <c r="F450"/>
  <c r="H450"/>
  <c r="F456"/>
  <c r="H471"/>
  <c r="H11"/>
  <c r="H12"/>
  <c r="H20"/>
  <c r="F956"/>
  <c r="H956"/>
  <c r="F949"/>
  <c r="H949"/>
  <c r="F491"/>
  <c r="H491"/>
  <c r="F955"/>
  <c r="H955"/>
  <c r="F945"/>
  <c r="H945"/>
  <c r="F950"/>
  <c r="H950"/>
  <c r="F913"/>
  <c r="H219"/>
  <c r="H207"/>
  <c r="H215"/>
  <c r="H229"/>
  <c r="F235"/>
  <c r="F239"/>
  <c r="H241"/>
  <c r="F241"/>
  <c r="H483"/>
  <c r="H479"/>
  <c r="F472"/>
  <c r="H472"/>
  <c r="F497"/>
  <c r="H488"/>
  <c r="F902"/>
  <c r="H902"/>
  <c r="F900"/>
  <c r="H900"/>
  <c r="F953"/>
  <c r="H953"/>
  <c r="H960"/>
  <c r="H964"/>
  <c r="H963"/>
  <c r="H342"/>
  <c r="F342"/>
  <c r="H947"/>
  <c r="H943"/>
  <c r="H961"/>
  <c r="H340"/>
  <c r="F340"/>
  <c r="H958"/>
  <c r="H944"/>
  <c r="H962"/>
  <c r="F339"/>
  <c r="F341"/>
  <c r="H86" l="1"/>
  <c r="H49"/>
  <c r="H338"/>
  <c r="H1353"/>
  <c r="H1121"/>
  <c r="H120"/>
  <c r="H1131"/>
  <c r="H1030"/>
  <c r="H896"/>
  <c r="H139"/>
  <c r="H969"/>
  <c r="H397"/>
  <c r="H1140"/>
  <c r="H331"/>
  <c r="H187"/>
  <c r="H517"/>
  <c r="H415"/>
  <c r="H1361"/>
  <c r="H355"/>
  <c r="H1190"/>
  <c r="H1271"/>
  <c r="H1400"/>
  <c r="H542"/>
  <c r="H449"/>
  <c r="H984"/>
  <c r="H812"/>
  <c r="H403"/>
  <c r="H162"/>
  <c r="H67"/>
  <c r="H1229"/>
  <c r="H123"/>
  <c r="H248"/>
  <c r="H942"/>
  <c r="H524"/>
  <c r="H933"/>
  <c r="H205"/>
  <c r="H170"/>
  <c r="H438"/>
  <c r="H4"/>
  <c r="H908"/>
  <c r="H905" s="1"/>
  <c r="H887"/>
  <c r="H881" s="1"/>
  <c r="H414" l="1"/>
  <c r="F414"/>
  <c r="H412" l="1"/>
  <c r="H1413" s="1"/>
  <c r="G1415" l="1"/>
  <c r="H1415" s="1"/>
  <c r="H1414" l="1"/>
  <c r="H1416" l="1"/>
  <c r="N2" l="1"/>
  <c r="I1413"/>
  <c r="I1415"/>
  <c r="I632"/>
  <c r="I1410"/>
  <c r="I602"/>
  <c r="I877"/>
  <c r="I1385"/>
  <c r="I878"/>
  <c r="I1160"/>
  <c r="I251"/>
  <c r="I690"/>
  <c r="I1316"/>
  <c r="I359"/>
  <c r="I699"/>
  <c r="I496"/>
  <c r="I252"/>
  <c r="I115"/>
  <c r="I1330"/>
  <c r="I793"/>
  <c r="I196"/>
  <c r="I238"/>
  <c r="I105"/>
  <c r="I1398"/>
  <c r="I312"/>
  <c r="I866"/>
  <c r="I119"/>
  <c r="I634"/>
  <c r="I987"/>
  <c r="I102"/>
  <c r="I932"/>
  <c r="I688"/>
  <c r="I408"/>
  <c r="I584"/>
  <c r="I1167"/>
  <c r="I413"/>
  <c r="I1177"/>
  <c r="I1188"/>
  <c r="I975"/>
  <c r="I93"/>
  <c r="I664"/>
  <c r="I422"/>
  <c r="I191"/>
  <c r="I885"/>
  <c r="I1234"/>
  <c r="I240"/>
  <c r="I978"/>
  <c r="I1227"/>
  <c r="I641"/>
  <c r="I430"/>
  <c r="I831"/>
  <c r="I1173"/>
  <c r="I1151"/>
  <c r="I247"/>
  <c r="I614"/>
  <c r="I1181"/>
  <c r="I1281"/>
  <c r="I95"/>
  <c r="I1307"/>
  <c r="I142"/>
  <c r="I1276"/>
  <c r="I844"/>
  <c r="I1376"/>
  <c r="I678"/>
  <c r="I111"/>
  <c r="I710"/>
  <c r="I241"/>
  <c r="I732"/>
  <c r="I395"/>
  <c r="I1034"/>
  <c r="I216"/>
  <c r="I770"/>
  <c r="I1056"/>
  <c r="I504"/>
  <c r="I1372"/>
  <c r="I61"/>
  <c r="I1096"/>
  <c r="I557"/>
  <c r="I454"/>
  <c r="I1317"/>
  <c r="I575"/>
  <c r="I164"/>
  <c r="I1409"/>
  <c r="I1216"/>
  <c r="I448"/>
  <c r="I948"/>
  <c r="I116"/>
  <c r="I456"/>
  <c r="I605"/>
  <c r="I401"/>
  <c r="I951"/>
  <c r="I1176"/>
  <c r="I157"/>
  <c r="I1082"/>
  <c r="I382"/>
  <c r="I546"/>
  <c r="I55"/>
  <c r="I562"/>
  <c r="I250"/>
  <c r="I850"/>
  <c r="I370"/>
  <c r="I501"/>
  <c r="I17"/>
  <c r="I653"/>
  <c r="I1144"/>
  <c r="I1364"/>
  <c r="I1094"/>
  <c r="I1363"/>
  <c r="I943"/>
  <c r="I1032"/>
  <c r="I225"/>
  <c r="I1156"/>
  <c r="I763"/>
  <c r="I479"/>
  <c r="I1263"/>
  <c r="I529"/>
  <c r="I42"/>
  <c r="I1291"/>
  <c r="I576"/>
  <c r="I286"/>
  <c r="I835"/>
  <c r="I776"/>
  <c r="I187"/>
  <c r="I13"/>
  <c r="I263"/>
  <c r="I379"/>
  <c r="I416"/>
  <c r="I313"/>
  <c r="I1125"/>
  <c r="I746"/>
  <c r="I523"/>
  <c r="I1003"/>
  <c r="I24"/>
  <c r="I644"/>
  <c r="I1264"/>
  <c r="I1249"/>
  <c r="I428"/>
  <c r="I696"/>
  <c r="I505"/>
  <c r="I81"/>
  <c r="I311"/>
  <c r="I748"/>
  <c r="I533"/>
  <c r="I493"/>
  <c r="I120"/>
  <c r="I886"/>
  <c r="I798"/>
  <c r="I588"/>
  <c r="I795"/>
  <c r="I802"/>
  <c r="I1380"/>
  <c r="I659"/>
  <c r="I870"/>
  <c r="I1073"/>
  <c r="I1005"/>
  <c r="I262"/>
  <c r="I1097"/>
  <c r="I141"/>
  <c r="I920"/>
  <c r="I587"/>
  <c r="I500"/>
  <c r="I933"/>
  <c r="I1092"/>
  <c r="I1344"/>
  <c r="I174"/>
  <c r="I1280"/>
  <c r="I25"/>
  <c r="I702"/>
  <c r="I436"/>
  <c r="I1207"/>
  <c r="I650"/>
  <c r="I780"/>
  <c r="I27"/>
  <c r="I207"/>
  <c r="I1055"/>
  <c r="I69"/>
  <c r="I706"/>
  <c r="I531"/>
  <c r="I846"/>
  <c r="I700"/>
  <c r="I1020"/>
  <c r="I1185"/>
  <c r="I58"/>
  <c r="I1219"/>
  <c r="I50"/>
  <c r="I360"/>
  <c r="I708"/>
  <c r="I899"/>
  <c r="I304"/>
  <c r="I723"/>
  <c r="I981"/>
  <c r="I1037"/>
  <c r="I658"/>
  <c r="I725"/>
  <c r="I109"/>
  <c r="I832"/>
  <c r="I113"/>
  <c r="I117"/>
  <c r="I444"/>
  <c r="I135"/>
  <c r="I1189"/>
  <c r="I1166"/>
  <c r="I298"/>
  <c r="I1204"/>
  <c r="I208"/>
  <c r="I1158"/>
  <c r="I556"/>
  <c r="I177"/>
  <c r="I411"/>
  <c r="I931"/>
  <c r="I927"/>
  <c r="I317"/>
  <c r="I1250"/>
  <c r="I511"/>
  <c r="I1391"/>
  <c r="I1331"/>
  <c r="I1039"/>
  <c r="I993"/>
  <c r="I16"/>
  <c r="I218"/>
  <c r="I371"/>
  <c r="I785"/>
  <c r="I1186"/>
  <c r="I731"/>
  <c r="I1079"/>
  <c r="I392"/>
  <c r="I736"/>
  <c r="I1126"/>
  <c r="I1254"/>
  <c r="I1374"/>
  <c r="I774"/>
  <c r="I1095"/>
  <c r="I744"/>
  <c r="I1070"/>
  <c r="I319"/>
  <c r="I1128"/>
  <c r="I525"/>
  <c r="I1112"/>
  <c r="I1075"/>
  <c r="I1089"/>
  <c r="I555"/>
  <c r="I1274"/>
  <c r="I396"/>
  <c r="I777"/>
  <c r="I586"/>
  <c r="I1399"/>
  <c r="I836"/>
  <c r="I57"/>
  <c r="I1226"/>
  <c r="I166"/>
  <c r="I720"/>
  <c r="I519"/>
  <c r="I910"/>
  <c r="I982"/>
  <c r="I275"/>
  <c r="I647"/>
  <c r="I1366"/>
  <c r="I913"/>
  <c r="I1139"/>
  <c r="I89"/>
  <c r="I457"/>
  <c r="I244"/>
  <c r="I75"/>
  <c r="I728"/>
  <c r="I1367"/>
  <c r="I393"/>
  <c r="I665"/>
  <c r="I386"/>
  <c r="I1282"/>
  <c r="I1202"/>
  <c r="I1137"/>
  <c r="I451"/>
  <c r="I372"/>
  <c r="I184"/>
  <c r="I155"/>
  <c r="I1051"/>
  <c r="I906"/>
  <c r="I849"/>
  <c r="I433"/>
  <c r="I1273"/>
  <c r="I237"/>
  <c r="I1290"/>
  <c r="I856"/>
  <c r="I950"/>
  <c r="I1283"/>
  <c r="I884"/>
  <c r="I1358"/>
  <c r="I719"/>
  <c r="I264"/>
  <c r="I1375"/>
  <c r="I1338"/>
  <c r="I1004"/>
  <c r="I858"/>
  <c r="I1308"/>
  <c r="I1389"/>
  <c r="I1272"/>
  <c r="I911"/>
  <c r="I564"/>
  <c r="I381"/>
  <c r="I668"/>
  <c r="I672"/>
  <c r="I300"/>
  <c r="I375"/>
  <c r="I170"/>
  <c r="I470"/>
  <c r="I926"/>
  <c r="I1150"/>
  <c r="I421"/>
  <c r="I299"/>
  <c r="I1142"/>
  <c r="I293"/>
  <c r="I1342"/>
  <c r="I1388"/>
  <c r="I821"/>
  <c r="I544"/>
  <c r="I321"/>
  <c r="I320"/>
  <c r="I598"/>
  <c r="I1050"/>
  <c r="I547"/>
  <c r="I572"/>
  <c r="I384"/>
  <c r="I409"/>
  <c r="I1387"/>
  <c r="I1240"/>
  <c r="I817"/>
  <c r="I1340"/>
  <c r="I1133"/>
  <c r="I551"/>
  <c r="I297"/>
  <c r="I151"/>
  <c r="I1322"/>
  <c r="I78"/>
  <c r="I460"/>
  <c r="I363"/>
  <c r="I1130"/>
  <c r="I1411"/>
  <c r="I1157"/>
  <c r="I712"/>
  <c r="I364"/>
  <c r="I32"/>
  <c r="I1329"/>
  <c r="I1294"/>
  <c r="I655"/>
  <c r="I1287"/>
  <c r="I1029"/>
  <c r="I907"/>
  <c r="I867"/>
  <c r="I585"/>
  <c r="I405"/>
  <c r="I1046"/>
  <c r="I1319"/>
  <c r="I458"/>
  <c r="I1069"/>
  <c r="I648"/>
  <c r="I45"/>
  <c r="I940"/>
  <c r="I784"/>
  <c r="I924"/>
  <c r="I91"/>
  <c r="I186"/>
  <c r="I1370"/>
  <c r="I755"/>
  <c r="I729"/>
  <c r="I803"/>
  <c r="I735"/>
  <c r="I995"/>
  <c r="I1001"/>
  <c r="I145"/>
  <c r="I865"/>
  <c r="I573"/>
  <c r="I609"/>
  <c r="I897"/>
  <c r="I615"/>
  <c r="I973"/>
  <c r="I53"/>
  <c r="I1014"/>
  <c r="I881"/>
  <c r="I326"/>
  <c r="I559"/>
  <c r="I230"/>
  <c r="I1332"/>
  <c r="I604"/>
  <c r="I1002"/>
  <c r="I123"/>
  <c r="I80"/>
  <c r="I596"/>
  <c r="I1086"/>
  <c r="I739"/>
  <c r="I294"/>
  <c r="I147"/>
  <c r="I750"/>
  <c r="I84"/>
  <c r="I1040"/>
  <c r="I229"/>
  <c r="I1035"/>
  <c r="I265"/>
  <c r="I543"/>
  <c r="I1161"/>
  <c r="I30"/>
  <c r="I8"/>
  <c r="I826"/>
  <c r="I671"/>
  <c r="I390"/>
  <c r="I1217"/>
  <c r="I513"/>
  <c r="I616"/>
  <c r="I822"/>
  <c r="I680"/>
  <c r="I603"/>
  <c r="I1402"/>
  <c r="I961"/>
  <c r="I1087"/>
  <c r="I1067"/>
  <c r="I1172"/>
  <c r="I64"/>
  <c r="I267"/>
  <c r="I1371"/>
  <c r="I581"/>
  <c r="I169"/>
  <c r="I1231"/>
  <c r="I971"/>
  <c r="I1323"/>
  <c r="I800"/>
  <c r="I388"/>
  <c r="I175"/>
  <c r="I92"/>
  <c r="I781"/>
  <c r="I767"/>
  <c r="I1183"/>
  <c r="I489"/>
  <c r="I990"/>
  <c r="I198"/>
  <c r="I626"/>
  <c r="I986"/>
  <c r="I518"/>
  <c r="I486"/>
  <c r="I202"/>
  <c r="I594"/>
  <c r="I903"/>
  <c r="I819"/>
  <c r="I879"/>
  <c r="I1023"/>
  <c r="I1381"/>
  <c r="I625"/>
  <c r="I1129"/>
  <c r="I999"/>
  <c r="I434"/>
  <c r="I983"/>
  <c r="I1052"/>
  <c r="I510"/>
  <c r="I848"/>
  <c r="I1365"/>
  <c r="I714"/>
  <c r="I306"/>
  <c r="I245"/>
  <c r="I792"/>
  <c r="I1359"/>
  <c r="I1168"/>
  <c r="I1302"/>
  <c r="I893"/>
  <c r="I1135"/>
  <c r="I667"/>
  <c r="I1064"/>
  <c r="I65"/>
  <c r="I773"/>
  <c r="I698"/>
  <c r="I1058"/>
  <c r="I591"/>
  <c r="I760"/>
  <c r="I660"/>
  <c r="I953"/>
  <c r="I1220"/>
  <c r="I909"/>
  <c r="I682"/>
  <c r="I916"/>
  <c r="I745"/>
  <c r="I679"/>
  <c r="I989"/>
  <c r="I427"/>
  <c r="I1132"/>
  <c r="I1048"/>
  <c r="I144"/>
  <c r="I497"/>
  <c r="I717"/>
  <c r="I701"/>
  <c r="I799"/>
  <c r="I268"/>
  <c r="I466"/>
  <c r="I36"/>
  <c r="I964"/>
  <c r="I362"/>
  <c r="I337"/>
  <c r="I758"/>
  <c r="I825"/>
  <c r="I963"/>
  <c r="I194"/>
  <c r="I1041"/>
  <c r="I631"/>
  <c r="I578"/>
  <c r="I484"/>
  <c r="I325"/>
  <c r="I1047"/>
  <c r="I871"/>
  <c r="I689"/>
  <c r="I807"/>
  <c r="I205"/>
  <c r="I1110"/>
  <c r="I726"/>
  <c r="I1292"/>
  <c r="I670"/>
  <c r="I1076"/>
  <c r="I1252"/>
  <c r="I912"/>
  <c r="I1149"/>
  <c r="I938"/>
  <c r="I259"/>
  <c r="I851"/>
  <c r="I28"/>
  <c r="I1036"/>
  <c r="I318"/>
  <c r="I1393"/>
  <c r="I657"/>
  <c r="I1077"/>
  <c r="I1098"/>
  <c r="I530"/>
  <c r="I537"/>
  <c r="I385"/>
  <c r="I274"/>
  <c r="I1091"/>
  <c r="I764"/>
  <c r="I1049"/>
  <c r="I1127"/>
  <c r="I1154"/>
  <c r="I554"/>
  <c r="I1277"/>
  <c r="I905"/>
  <c r="I1147"/>
  <c r="I33"/>
  <c r="I83"/>
  <c r="I662"/>
  <c r="I100"/>
  <c r="I423"/>
  <c r="I1214"/>
  <c r="I1054"/>
  <c r="I816"/>
  <c r="I136"/>
  <c r="I148"/>
  <c r="I309"/>
  <c r="I1390"/>
  <c r="I624"/>
  <c r="I861"/>
  <c r="I1235"/>
  <c r="I1347"/>
  <c r="I1405"/>
  <c r="I1383"/>
  <c r="I695"/>
  <c r="I278"/>
  <c r="I806"/>
  <c r="I197"/>
  <c r="I823"/>
  <c r="I425"/>
  <c r="I1033"/>
  <c r="I18"/>
  <c r="I398"/>
  <c r="I788"/>
  <c r="I883"/>
  <c r="I1301"/>
  <c r="I9"/>
  <c r="I1164"/>
  <c r="I1257"/>
  <c r="I779"/>
  <c r="I527"/>
  <c r="I673"/>
  <c r="I1195"/>
  <c r="I481"/>
  <c r="I200"/>
  <c r="I1315"/>
  <c r="I718"/>
  <c r="I553"/>
  <c r="I1267"/>
  <c r="I365"/>
  <c r="I232"/>
  <c r="I675"/>
  <c r="I1107"/>
  <c r="I1384"/>
  <c r="I431"/>
  <c r="I260"/>
  <c r="I645"/>
  <c r="I156"/>
  <c r="I131"/>
  <c r="I22"/>
  <c r="I464"/>
  <c r="I1382"/>
  <c r="I548"/>
  <c r="I1153"/>
  <c r="I1175"/>
  <c r="I499"/>
  <c r="I149"/>
  <c r="I1136"/>
  <c r="I1239"/>
  <c r="I1066"/>
  <c r="I361"/>
  <c r="I467"/>
  <c r="I459"/>
  <c r="I1312"/>
  <c r="I1080"/>
  <c r="I704"/>
  <c r="I357"/>
  <c r="I40"/>
  <c r="I333"/>
  <c r="I1059"/>
  <c r="I1184"/>
  <c r="I153"/>
  <c r="I1093"/>
  <c r="I1182"/>
  <c r="I402"/>
  <c r="I276"/>
  <c r="I649"/>
  <c r="I338"/>
  <c r="I1360"/>
  <c r="I1083"/>
  <c r="I1348"/>
  <c r="I87"/>
  <c r="I450"/>
  <c r="I716"/>
  <c r="I939"/>
  <c r="I1296"/>
  <c r="I1373"/>
  <c r="I868"/>
  <c r="I1341"/>
  <c r="I752"/>
  <c r="I841"/>
  <c r="I901"/>
  <c r="I1314"/>
  <c r="I762"/>
  <c r="I597"/>
  <c r="I394"/>
  <c r="I1061"/>
  <c r="I1233"/>
  <c r="I485"/>
  <c r="I269"/>
  <c r="I929"/>
  <c r="I759"/>
  <c r="I804"/>
  <c r="I1339"/>
  <c r="I376"/>
  <c r="I189"/>
  <c r="I1279"/>
  <c r="I1042"/>
  <c r="I214"/>
  <c r="I246"/>
  <c r="I407"/>
  <c r="I526"/>
  <c r="I190"/>
  <c r="I887"/>
  <c r="I1146"/>
  <c r="I521"/>
  <c r="I892"/>
  <c r="I1197"/>
  <c r="I295"/>
  <c r="I70"/>
  <c r="I1369"/>
  <c r="I595"/>
  <c r="I369"/>
  <c r="I1196"/>
  <c r="I1134"/>
  <c r="I310"/>
  <c r="I918"/>
  <c r="I199"/>
  <c r="I570"/>
  <c r="I439"/>
  <c r="I452"/>
  <c r="I1305"/>
  <c r="I1351"/>
  <c r="I473"/>
  <c r="I539"/>
  <c r="I994"/>
  <c r="I1408"/>
  <c r="I608"/>
  <c r="I346"/>
  <c r="I126"/>
  <c r="I508"/>
  <c r="I627"/>
  <c r="I833"/>
  <c r="I1262"/>
  <c r="I1253"/>
  <c r="I814"/>
  <c r="I1404"/>
  <c r="I137"/>
  <c r="I233"/>
  <c r="I1213"/>
  <c r="I271"/>
  <c r="I583"/>
  <c r="I112"/>
  <c r="I1242"/>
  <c r="I5"/>
  <c r="I339"/>
  <c r="I495"/>
  <c r="I1009"/>
  <c r="I23"/>
  <c r="I492"/>
  <c r="I515"/>
  <c r="I404"/>
  <c r="I611"/>
  <c r="I114"/>
  <c r="I801"/>
  <c r="I62"/>
  <c r="I1407"/>
  <c r="I923"/>
  <c r="I463"/>
  <c r="I888"/>
  <c r="I915"/>
  <c r="I1013"/>
  <c r="I517"/>
  <c r="I449"/>
  <c r="I1304"/>
  <c r="I997"/>
  <c r="I619"/>
  <c r="I133"/>
  <c r="I1246"/>
  <c r="I86"/>
  <c r="I669"/>
  <c r="I507"/>
  <c r="I1038"/>
  <c r="I415"/>
  <c r="I266"/>
  <c r="I988"/>
  <c r="I579"/>
  <c r="I1105"/>
  <c r="I855"/>
  <c r="I1256"/>
  <c r="I1221"/>
  <c r="I512"/>
  <c r="I1201"/>
  <c r="I127"/>
  <c r="I1245"/>
  <c r="I180"/>
  <c r="I1258"/>
  <c r="I1403"/>
  <c r="I146"/>
  <c r="I809"/>
  <c r="I945"/>
  <c r="I1060"/>
  <c r="I1270"/>
  <c r="I674"/>
  <c r="I1297"/>
  <c r="I966"/>
  <c r="I676"/>
  <c r="I351"/>
  <c r="I820"/>
  <c r="I410"/>
  <c r="I691"/>
  <c r="I291"/>
  <c r="I1017"/>
  <c r="I1289"/>
  <c r="I569"/>
  <c r="I296"/>
  <c r="I828"/>
  <c r="I154"/>
  <c r="I1021"/>
  <c r="I1392"/>
  <c r="I182"/>
  <c r="I925"/>
  <c r="I646"/>
  <c r="I590"/>
  <c r="I181"/>
  <c r="I125"/>
  <c r="I222"/>
  <c r="I1192"/>
  <c r="I859"/>
  <c r="I1030"/>
  <c r="I289"/>
  <c r="I54"/>
  <c r="I612"/>
  <c r="I358"/>
  <c r="I1255"/>
  <c r="I1022"/>
  <c r="I41"/>
  <c r="I610"/>
  <c r="I1190"/>
  <c r="I307"/>
  <c r="I332"/>
  <c r="I437"/>
  <c r="I1121"/>
  <c r="I281"/>
  <c r="I1396"/>
  <c r="I876"/>
  <c r="I1298"/>
  <c r="I1230"/>
  <c r="I279"/>
  <c r="I277"/>
  <c r="I97"/>
  <c r="I185"/>
  <c r="I991"/>
  <c r="I239"/>
  <c r="I782"/>
  <c r="I211"/>
  <c r="I160"/>
  <c r="I236"/>
  <c r="I243"/>
  <c r="I898"/>
  <c r="I1208"/>
  <c r="I56"/>
  <c r="I520"/>
  <c r="I331"/>
  <c r="I1248"/>
  <c r="I72"/>
  <c r="I633"/>
  <c r="I538"/>
  <c r="I122"/>
  <c r="I1324"/>
  <c r="I1326"/>
  <c r="I353"/>
  <c r="I1210"/>
  <c r="I1218"/>
  <c r="I1171"/>
  <c r="I406"/>
  <c r="I167"/>
  <c r="I1084"/>
  <c r="I1057"/>
  <c r="I651"/>
  <c r="I377"/>
  <c r="I930"/>
  <c r="I502"/>
  <c r="I1019"/>
  <c r="I574"/>
  <c r="I453"/>
  <c r="I475"/>
  <c r="I622"/>
  <c r="I813"/>
  <c r="I1286"/>
  <c r="I1088"/>
  <c r="I343"/>
  <c r="I733"/>
  <c r="I640"/>
  <c r="I490"/>
  <c r="I1026"/>
  <c r="I494"/>
  <c r="I12"/>
  <c r="I1100"/>
  <c r="I1310"/>
  <c r="I435"/>
  <c r="I143"/>
  <c r="I74"/>
  <c r="I11"/>
  <c r="I791"/>
  <c r="I869"/>
  <c r="I1099"/>
  <c r="I1346"/>
  <c r="I380"/>
  <c r="I261"/>
  <c r="I968"/>
  <c r="I21"/>
  <c r="I607"/>
  <c r="I1024"/>
  <c r="I426"/>
  <c r="I1345"/>
  <c r="I857"/>
  <c r="I220"/>
  <c r="I124"/>
  <c r="I977"/>
  <c r="I441"/>
  <c r="I1247"/>
  <c r="I1065"/>
  <c r="I488"/>
  <c r="I934"/>
  <c r="I778"/>
  <c r="I195"/>
  <c r="I959"/>
  <c r="I937"/>
  <c r="I875"/>
  <c r="I941"/>
  <c r="I158"/>
  <c r="I509"/>
  <c r="I1104"/>
  <c r="I1377"/>
  <c r="I108"/>
  <c r="I203"/>
  <c r="I68"/>
  <c r="I340"/>
  <c r="I234"/>
  <c r="I824"/>
  <c r="I1012"/>
  <c r="I864"/>
  <c r="I1266"/>
  <c r="I958"/>
  <c r="I1303"/>
  <c r="I805"/>
  <c r="I984"/>
  <c r="I178"/>
  <c r="I52"/>
  <c r="I1053"/>
  <c r="I542"/>
  <c r="I1259"/>
  <c r="I721"/>
  <c r="I654"/>
  <c r="I1081"/>
  <c r="I352"/>
  <c r="I254"/>
  <c r="I1045"/>
  <c r="I787"/>
  <c r="I979"/>
  <c r="I1062"/>
  <c r="I534"/>
  <c r="I743"/>
  <c r="I287"/>
  <c r="I582"/>
  <c r="I738"/>
  <c r="I606"/>
  <c r="I447"/>
  <c r="I957"/>
  <c r="I567"/>
  <c r="I882"/>
  <c r="I902"/>
  <c r="I66"/>
  <c r="I192"/>
  <c r="I90"/>
  <c r="I894"/>
  <c r="I1243"/>
  <c r="I1306"/>
  <c r="I677"/>
  <c r="I794"/>
  <c r="I342"/>
  <c r="I6"/>
  <c r="I1113"/>
  <c r="I1072"/>
  <c r="I1318"/>
  <c r="I1203"/>
  <c r="I1313"/>
  <c r="I829"/>
  <c r="I162"/>
  <c r="I461"/>
  <c r="I765"/>
  <c r="I1122"/>
  <c r="I656"/>
  <c r="I255"/>
  <c r="I324"/>
  <c r="I213"/>
  <c r="I173"/>
  <c r="I10"/>
  <c r="I593"/>
  <c r="I419"/>
  <c r="I962"/>
  <c r="I1327"/>
  <c r="I840"/>
  <c r="I1229"/>
  <c r="I972"/>
  <c r="I860"/>
  <c r="I354"/>
  <c r="I1225"/>
  <c r="I503"/>
  <c r="I1179"/>
  <c r="I1293"/>
  <c r="I727"/>
  <c r="I1223"/>
  <c r="I1068"/>
  <c r="I1328"/>
  <c r="I38"/>
  <c r="I1169"/>
  <c r="I693"/>
  <c r="I687"/>
  <c r="I1299"/>
  <c r="I1260"/>
  <c r="I783"/>
  <c r="I290"/>
  <c r="I49"/>
  <c r="I1116"/>
  <c r="I397"/>
  <c r="I282"/>
  <c r="I129"/>
  <c r="I1336"/>
  <c r="I1211"/>
  <c r="I1114"/>
  <c r="I541"/>
  <c r="I235"/>
  <c r="I516"/>
  <c r="I737"/>
  <c r="I756"/>
  <c r="I442"/>
  <c r="I1138"/>
  <c r="I43"/>
  <c r="I1090"/>
  <c r="I757"/>
  <c r="I224"/>
  <c r="I1353"/>
  <c r="I443"/>
  <c r="I1355"/>
  <c r="I215"/>
  <c r="I476"/>
  <c r="I954"/>
  <c r="I936"/>
  <c r="I734"/>
  <c r="I1386"/>
  <c r="I183"/>
  <c r="I639"/>
  <c r="I1238"/>
  <c r="I1071"/>
  <c r="I992"/>
  <c r="I686"/>
  <c r="I73"/>
  <c r="I1241"/>
  <c r="I768"/>
  <c r="I740"/>
  <c r="I1400"/>
  <c r="I694"/>
  <c r="I1027"/>
  <c r="I283"/>
  <c r="I1119"/>
  <c r="I1269"/>
  <c r="I1010"/>
  <c r="I600"/>
  <c r="I1354"/>
  <c r="I747"/>
  <c r="I327"/>
  <c r="I577"/>
  <c r="I1015"/>
  <c r="I707"/>
  <c r="I316"/>
  <c r="I227"/>
  <c r="I766"/>
  <c r="I1212"/>
  <c r="I1199"/>
  <c r="I20"/>
  <c r="I209"/>
  <c r="I1178"/>
  <c r="I1044"/>
  <c r="I917"/>
  <c r="I742"/>
  <c r="I1251"/>
  <c r="I1335"/>
  <c r="I636"/>
  <c r="I967"/>
  <c r="I854"/>
  <c r="I1006"/>
  <c r="I378"/>
  <c r="I103"/>
  <c r="I1200"/>
  <c r="I1333"/>
  <c r="I1085"/>
  <c r="I168"/>
  <c r="I1043"/>
  <c r="I980"/>
  <c r="I1309"/>
  <c r="I601"/>
  <c r="I1222"/>
  <c r="I150"/>
  <c r="I257"/>
  <c r="I161"/>
  <c r="I258"/>
  <c r="I761"/>
  <c r="I140"/>
  <c r="I713"/>
  <c r="I35"/>
  <c r="I480"/>
  <c r="I1395"/>
  <c r="I329"/>
  <c r="I891"/>
  <c r="I51"/>
  <c r="I1117"/>
  <c r="I400"/>
  <c r="I985"/>
  <c r="I472"/>
  <c r="I524"/>
  <c r="I1244"/>
  <c r="I1078"/>
  <c r="I663"/>
  <c r="I643"/>
  <c r="I63"/>
  <c r="I921"/>
  <c r="I754"/>
  <c r="I469"/>
  <c r="I79"/>
  <c r="I592"/>
  <c r="I1236"/>
  <c r="I288"/>
  <c r="I418"/>
  <c r="I1103"/>
  <c r="I522"/>
  <c r="I565"/>
  <c r="I862"/>
  <c r="I446"/>
  <c r="I638"/>
  <c r="I432"/>
  <c r="I424"/>
  <c r="I722"/>
  <c r="I1141"/>
  <c r="I845"/>
  <c r="I589"/>
  <c r="I874"/>
  <c r="I165"/>
  <c r="I305"/>
  <c r="I118"/>
  <c r="I1379"/>
  <c r="I349"/>
  <c r="I974"/>
  <c r="I506"/>
  <c r="I946"/>
  <c r="I683"/>
  <c r="I477"/>
  <c r="I138"/>
  <c r="I15"/>
  <c r="I904"/>
  <c r="I772"/>
  <c r="I483"/>
  <c r="I635"/>
  <c r="I1228"/>
  <c r="I1362"/>
  <c r="I528"/>
  <c r="I366"/>
  <c r="I1123"/>
  <c r="I928"/>
  <c r="I389"/>
  <c r="I1162"/>
  <c r="I204"/>
  <c r="I811"/>
  <c r="I1349"/>
  <c r="I1180"/>
  <c r="I629"/>
  <c r="I1406"/>
  <c r="I838"/>
  <c r="I863"/>
  <c r="I1325"/>
  <c r="I751"/>
  <c r="I890"/>
  <c r="I599"/>
  <c r="I302"/>
  <c r="I308"/>
  <c r="I996"/>
  <c r="I797"/>
  <c r="I1368"/>
  <c r="I1031"/>
  <c r="I949"/>
  <c r="I561"/>
  <c r="I280"/>
  <c r="I367"/>
  <c r="I549"/>
  <c r="I1361"/>
  <c r="I468"/>
  <c r="I873"/>
  <c r="I471"/>
  <c r="I880"/>
  <c r="I666"/>
  <c r="I270"/>
  <c r="I1102"/>
  <c r="I383"/>
  <c r="I919"/>
  <c r="I98"/>
  <c r="I1237"/>
  <c r="I681"/>
  <c r="I1352"/>
  <c r="I617"/>
  <c r="I455"/>
  <c r="I956"/>
  <c r="I796"/>
  <c r="I952"/>
  <c r="I896"/>
  <c r="I242"/>
  <c r="I256"/>
  <c r="I46"/>
  <c r="I1193"/>
  <c r="I1198"/>
  <c r="I1115"/>
  <c r="I373"/>
  <c r="I106"/>
  <c r="I128"/>
  <c r="I82"/>
  <c r="I839"/>
  <c r="I231"/>
  <c r="I303"/>
  <c r="I692"/>
  <c r="I1111"/>
  <c r="I491"/>
  <c r="I769"/>
  <c r="I1074"/>
  <c r="I535"/>
  <c r="I1140"/>
  <c r="I1300"/>
  <c r="I623"/>
  <c r="I47"/>
  <c r="I1356"/>
  <c r="I711"/>
  <c r="I889"/>
  <c r="I842"/>
  <c r="I201"/>
  <c r="I1268"/>
  <c r="I1174"/>
  <c r="I1028"/>
  <c r="I709"/>
  <c r="I4"/>
  <c r="I94"/>
  <c r="I336"/>
  <c r="I1063"/>
  <c r="I323"/>
  <c r="I179"/>
  <c r="I847"/>
  <c r="I88"/>
  <c r="I417"/>
  <c r="I130"/>
  <c r="I753"/>
  <c r="I328"/>
  <c r="I1170"/>
  <c r="I922"/>
  <c r="I1320"/>
  <c r="I1124"/>
  <c r="I101"/>
  <c r="I1265"/>
  <c r="I206"/>
  <c r="I566"/>
  <c r="I1008"/>
  <c r="I843"/>
  <c r="I487"/>
  <c r="I76"/>
  <c r="I852"/>
  <c r="I775"/>
  <c r="I391"/>
  <c r="I1025"/>
  <c r="I741"/>
  <c r="I1378"/>
  <c r="I630"/>
  <c r="I322"/>
  <c r="I171"/>
  <c r="I465"/>
  <c r="I1205"/>
  <c r="I172"/>
  <c r="I1295"/>
  <c r="I1311"/>
  <c r="I812"/>
  <c r="I134"/>
  <c r="I350"/>
  <c r="I301"/>
  <c r="I1131"/>
  <c r="I314"/>
  <c r="I613"/>
  <c r="I482"/>
  <c r="I99"/>
  <c r="I935"/>
  <c r="I29"/>
  <c r="I1209"/>
  <c r="I249"/>
  <c r="I652"/>
  <c r="I818"/>
  <c r="I330"/>
  <c r="I19"/>
  <c r="I399"/>
  <c r="I121"/>
  <c r="I1261"/>
  <c r="I345"/>
  <c r="I107"/>
  <c r="I705"/>
  <c r="I872"/>
  <c r="I226"/>
  <c r="I914"/>
  <c r="I560"/>
  <c r="I1194"/>
  <c r="I285"/>
  <c r="I1108"/>
  <c r="I789"/>
  <c r="I563"/>
  <c r="I1285"/>
  <c r="I217"/>
  <c r="I749"/>
  <c r="I540"/>
  <c r="I944"/>
  <c r="I1337"/>
  <c r="I334"/>
  <c r="I440"/>
  <c r="I210"/>
  <c r="I341"/>
  <c r="I34"/>
  <c r="I26"/>
  <c r="I374"/>
  <c r="I272"/>
  <c r="I221"/>
  <c r="I1334"/>
  <c r="I1350"/>
  <c r="I7"/>
  <c r="I347"/>
  <c r="I834"/>
  <c r="I697"/>
  <c r="I498"/>
  <c r="I1343"/>
  <c r="I1018"/>
  <c r="I1416"/>
  <c r="I1007"/>
  <c r="I621"/>
  <c r="I212"/>
  <c r="I163"/>
  <c r="I550"/>
  <c r="I810"/>
  <c r="I545"/>
  <c r="I786"/>
  <c r="I568"/>
  <c r="I628"/>
  <c r="I1191"/>
  <c r="I1143"/>
  <c r="I420"/>
  <c r="I685"/>
  <c r="I808"/>
  <c r="I724"/>
  <c r="I1000"/>
  <c r="I356"/>
  <c r="I1397"/>
  <c r="I188"/>
  <c r="I580"/>
  <c r="I998"/>
  <c r="I59"/>
  <c r="I335"/>
  <c r="I1412"/>
  <c r="I730"/>
  <c r="I969"/>
  <c r="I552"/>
  <c r="I48"/>
  <c r="I1215"/>
  <c r="I514"/>
  <c r="I620"/>
  <c r="I976"/>
  <c r="I445"/>
  <c r="I908"/>
  <c r="I1101"/>
  <c r="I790"/>
  <c r="I176"/>
  <c r="I571"/>
  <c r="I1278"/>
  <c r="I960"/>
  <c r="I71"/>
  <c r="I223"/>
  <c r="I438"/>
  <c r="I85"/>
  <c r="I1232"/>
  <c r="I348"/>
  <c r="I558"/>
  <c r="I1401"/>
  <c r="I771"/>
  <c r="I853"/>
  <c r="I159"/>
  <c r="I60"/>
  <c r="I1288"/>
  <c r="I661"/>
  <c r="I1109"/>
  <c r="I955"/>
  <c r="I228"/>
  <c r="I684"/>
  <c r="I403"/>
  <c r="I152"/>
  <c r="I1224"/>
  <c r="I1275"/>
  <c r="I1394"/>
  <c r="I248"/>
  <c r="I31"/>
  <c r="I39"/>
  <c r="I837"/>
  <c r="I193"/>
  <c r="I104"/>
  <c r="I942"/>
  <c r="I37"/>
  <c r="I284"/>
  <c r="I368"/>
  <c r="I1357"/>
  <c r="I703"/>
  <c r="I1206"/>
  <c r="I132"/>
  <c r="I1118"/>
  <c r="I1106"/>
  <c r="I830"/>
  <c r="I219"/>
  <c r="I715"/>
  <c r="I1321"/>
  <c r="I67"/>
  <c r="I355"/>
  <c r="I44"/>
  <c r="I827"/>
  <c r="I970"/>
  <c r="I1284"/>
  <c r="I947"/>
  <c r="I96"/>
  <c r="I139"/>
  <c r="I642"/>
  <c r="I253"/>
  <c r="I292"/>
  <c r="I815"/>
  <c r="I965"/>
  <c r="I344"/>
  <c r="I895"/>
  <c r="I1271"/>
  <c r="I1016"/>
  <c r="I618"/>
  <c r="I315"/>
  <c r="I1120"/>
  <c r="I637"/>
  <c r="I273"/>
  <c r="I429"/>
  <c r="I1011"/>
  <c r="I478"/>
  <c r="I900"/>
  <c r="I387"/>
  <c r="I462"/>
  <c r="I77"/>
  <c r="I532"/>
  <c r="I14"/>
  <c r="I474"/>
  <c r="I536"/>
  <c r="I110"/>
  <c r="I414"/>
  <c r="I412"/>
  <c r="I1414"/>
  <c r="N3" l="1"/>
  <c r="O2"/>
</calcChain>
</file>

<file path=xl/sharedStrings.xml><?xml version="1.0" encoding="utf-8"?>
<sst xmlns="http://schemas.openxmlformats.org/spreadsheetml/2006/main" count="6879" uniqueCount="4046">
  <si>
    <t>ITEM</t>
  </si>
  <si>
    <t>REF</t>
  </si>
  <si>
    <t>CODIGO</t>
  </si>
  <si>
    <t>UNIDADE</t>
  </si>
  <si>
    <t>QTDE</t>
  </si>
  <si>
    <t>CUSTO UNITÁRIO</t>
  </si>
  <si>
    <t>CUSTO TOTAL</t>
  </si>
  <si>
    <t>PREÇO UNITÁRIO</t>
  </si>
  <si>
    <t>PREÇO TOTAL</t>
  </si>
  <si>
    <t>%</t>
  </si>
  <si>
    <t>ACESSÓRIOS</t>
  </si>
  <si>
    <t>1.1</t>
  </si>
  <si>
    <t>DER</t>
  </si>
  <si>
    <t>U</t>
  </si>
  <si>
    <t>1.2</t>
  </si>
  <si>
    <t>1.3</t>
  </si>
  <si>
    <t>ACE-ASS-015</t>
  </si>
  <si>
    <t>ASSENTO PARA VASO PNE (NBR 9050)</t>
  </si>
  <si>
    <t>1.4</t>
  </si>
  <si>
    <t>1.5</t>
  </si>
  <si>
    <t>1.6</t>
  </si>
  <si>
    <t>1.7</t>
  </si>
  <si>
    <t>ACE-BAR-010</t>
  </si>
  <si>
    <t>BARRA DE APOIO EM AÇO INOX PARA P.N.E. L = 100 CM (PAREDE)</t>
  </si>
  <si>
    <t>1.8</t>
  </si>
  <si>
    <t>1.9</t>
  </si>
  <si>
    <t>1.10</t>
  </si>
  <si>
    <t>ACE-BAR-030</t>
  </si>
  <si>
    <t>BARRA DE APOIO HORIZONTAL E VERTICAL EM AÇO INOX D = 1 1/4" , L = 135 CM, PARA P.N.E. (CHUVEIRO), INCLUSIVE FIXAÇÃO</t>
  </si>
  <si>
    <t>1.11</t>
  </si>
  <si>
    <t>ACE-BAR-035</t>
  </si>
  <si>
    <t>BARRA DE APOIO HORIZONTAL EM AÇO INOX D = 1 1/4" , L = 120 CM, PARA P.N.E. (LAVATÓRIO), INCLUSIVE FIXAÇÃO</t>
  </si>
  <si>
    <t>ACE-BAR-040</t>
  </si>
  <si>
    <t>BARRA DE APOIO LAVATÓRIO DE CANTO, EM ACO INOX POLIDO, DIAMETRO MINIMO 3 CM</t>
  </si>
  <si>
    <t>ACE-BEB-010</t>
  </si>
  <si>
    <t>BEBEDOURO GEMINADO MG-F 80 INOX</t>
  </si>
  <si>
    <t>ACE-BEB-015</t>
  </si>
  <si>
    <t>BEBEDOURO MF-F PINTADO</t>
  </si>
  <si>
    <t>ACE-BEB-020</t>
  </si>
  <si>
    <t>BEBEDOURO MG-F INFANTIL INOX</t>
  </si>
  <si>
    <t>ACE-BEB-025</t>
  </si>
  <si>
    <t>BEBEDOURO MG-F INFANTIL PINTADO</t>
  </si>
  <si>
    <t>CABIDE METÁLICO SIMPLES CROMADO, INCLUSIVE FIXAÇÃO</t>
  </si>
  <si>
    <t>ACE-PAP-020</t>
  </si>
  <si>
    <t>DISPENSER EM PLÁSTICO PARA PAPEL TOALHA 2 OU 3 FOLHAS</t>
  </si>
  <si>
    <t>ACE-PAP-025</t>
  </si>
  <si>
    <t>PAPELEIRA PLASTICA TIPO DISPENSER PARA PAPEL HIGIENICO ROLAO</t>
  </si>
  <si>
    <t>ACE-SAB-005</t>
  </si>
  <si>
    <t>SABONETEIRA EM AÇO INOX TIPO DISPENSER PARA SABONETE LIQUIDO COM RESERVATORIO 800 ML</t>
  </si>
  <si>
    <t>ACE-SAB-020</t>
  </si>
  <si>
    <t>SABONETEIRA METÁLICA CROMADA, TIPO CONCHA, DE SOBREPOR</t>
  </si>
  <si>
    <t>ACE-SAB-025</t>
  </si>
  <si>
    <t>SABONETEIRA PLASTICA TIPO DISPENSER PARA SABONETE LIQUIDO COM RESERVATORIO 800 ML</t>
  </si>
  <si>
    <t>ACE-SAB-030</t>
  </si>
  <si>
    <t>SABONETEIRA PLASTICA TIPO DISPENSER PARA SABONETE LIQUIDO COM RESERVATORIO 1500 ML</t>
  </si>
  <si>
    <t>ALVENARIAS E DIVISÕES</t>
  </si>
  <si>
    <t/>
  </si>
  <si>
    <t>2.1</t>
  </si>
  <si>
    <t>M2</t>
  </si>
  <si>
    <t>2.2</t>
  </si>
  <si>
    <t>2.3</t>
  </si>
  <si>
    <t>2.4</t>
  </si>
  <si>
    <t>2.5</t>
  </si>
  <si>
    <t>2.6</t>
  </si>
  <si>
    <t>2.7</t>
  </si>
  <si>
    <t>2.8</t>
  </si>
  <si>
    <t>ALV-COB-010</t>
  </si>
  <si>
    <t>ALVENARIA DE COBOGÓ DE CONCRETO TIPO VENEZIANA 20 X 20 X 40 CM</t>
  </si>
  <si>
    <t>2.9</t>
  </si>
  <si>
    <t>ALV-COB-015</t>
  </si>
  <si>
    <t>ALVENARIA DE COBOGÓ DE CONCRETO TIPO VENEZIANA 10 X 20 X 40 CM</t>
  </si>
  <si>
    <t>2.10</t>
  </si>
  <si>
    <t>2.11</t>
  </si>
  <si>
    <t>2.12</t>
  </si>
  <si>
    <t>ALV-EST-005</t>
  </si>
  <si>
    <t>ALVENARIA DE BLOCO DE CONCRETO CHEIO, CONCRETO FCK = 15 MPA E ARMAÇÃO E = 10 CM</t>
  </si>
  <si>
    <t>ALV-EST-010</t>
  </si>
  <si>
    <t>ALVENARIA DE BLOCO DE CONCRETO CHEIO, CONCRETO FCK = 15 MPA E ARMAÇÃO E = 15 CM</t>
  </si>
  <si>
    <t>ALV-EST-015</t>
  </si>
  <si>
    <t>ALVENARIA DE BLOCO DE CONCRETO CHEIO, CONCRETO FCK = 15 MPA E ARMAÇÃO E = 20 CM</t>
  </si>
  <si>
    <t>ANDAIMES</t>
  </si>
  <si>
    <t>3.1</t>
  </si>
  <si>
    <t>AND-DUT-006</t>
  </si>
  <si>
    <t>DUTO DE ENTULHO 1M - ALUGUEL</t>
  </si>
  <si>
    <t>M</t>
  </si>
  <si>
    <t>3.2</t>
  </si>
  <si>
    <t>3.3</t>
  </si>
  <si>
    <t>3.4</t>
  </si>
  <si>
    <t>AND-TEL-006</t>
  </si>
  <si>
    <t>TELA DE PROTEÇÃO DE FACHADA INSTALADA EM ANDAIME FACHADEIRO</t>
  </si>
  <si>
    <t>ARMAÇÃO</t>
  </si>
  <si>
    <t>4.1</t>
  </si>
  <si>
    <t>ARM-AÇO-020</t>
  </si>
  <si>
    <t>KG</t>
  </si>
  <si>
    <t>4.2</t>
  </si>
  <si>
    <t>BANCADAS</t>
  </si>
  <si>
    <t>5.1</t>
  </si>
  <si>
    <t>BAN-AÇO-005</t>
  </si>
  <si>
    <t>BANCADA EM AÇO INOXIDÁVEL</t>
  </si>
  <si>
    <t>5.2</t>
  </si>
  <si>
    <t>5.3</t>
  </si>
  <si>
    <t>BAN-FUR-005</t>
  </si>
  <si>
    <t>FURAÇÃO E COLAGEM DE BOJO</t>
  </si>
  <si>
    <t>BAN-GRA-005</t>
  </si>
  <si>
    <t>BANCADA EM GRANITO CINZA ANDORINHA E = 3 CM, APOIADA EM CONSOLE DE METALON 20 X 30 MM</t>
  </si>
  <si>
    <t>BAN-ROD-005</t>
  </si>
  <si>
    <t>RODABANCADA EM GRANITO CINZA ANDORINHA H = 7 CM, E = 2 CM</t>
  </si>
  <si>
    <t>BAN-ROD-010</t>
  </si>
  <si>
    <t>RODABANCADA EM GRANITO CINZA ANDORINHA H = 10 CM, E = 2 CM</t>
  </si>
  <si>
    <t>BAN-ROD-015</t>
  </si>
  <si>
    <t>RODABANCADA EM MÁRMORE BRANCO H = 7 CM, E = 2 CM</t>
  </si>
  <si>
    <t>BAN-ROD-020</t>
  </si>
  <si>
    <t>RODABANCADA EM MÁRMORE BRANCO H = 10 CM, E = 2 CM</t>
  </si>
  <si>
    <t>BAN-TES-005</t>
  </si>
  <si>
    <t>TESTEIRA EM GRANITO CINZA ANDORINHA</t>
  </si>
  <si>
    <t>BAN-TES-010</t>
  </si>
  <si>
    <t>TESTEIRA EM MÁRMORE BRANCO</t>
  </si>
  <si>
    <t>CABEAMENTO ESTRUTURADO</t>
  </si>
  <si>
    <t>6.1</t>
  </si>
  <si>
    <t>CAB-ANI-005</t>
  </si>
  <si>
    <t>ANILHA (MARCADOR) PARA IDENTIFICAÇÃO DE CABOS (# 16 MM2) - 500 UN</t>
  </si>
  <si>
    <t>6.2</t>
  </si>
  <si>
    <t>CAB-ANI-010</t>
  </si>
  <si>
    <t>ANILHA (MARCADOR) PARA IDENTIFICAÇÃO DE CABOS (# 6 MM2) - 500 UN</t>
  </si>
  <si>
    <t>6.3</t>
  </si>
  <si>
    <t>CAB-CAB-005</t>
  </si>
  <si>
    <t>CABO COAXIAL RG-59-75 OHMS</t>
  </si>
  <si>
    <t>CAB-CAB-010</t>
  </si>
  <si>
    <t>CABO COAXIAL RG-59, IMPEDÂNCIA 75 OHM, CONDUTOR EM FIO DE COBRE NU, BLINDAGEM TRANÇA FORMADA POR FIOS DE COBRE MALHA 90%</t>
  </si>
  <si>
    <t>CAB-CAB-020</t>
  </si>
  <si>
    <t>CABO TELEFÔNICO FORMADO POR CONDUTOR EM FIO SÓLIDO DE COBRE ELETROLÍTICO, RECOZIDO E ESTANHADO, 0,50 MM</t>
  </si>
  <si>
    <t>CAB-CER-005</t>
  </si>
  <si>
    <t>CERTIFICAÇÃO DE GARANTIA DE TRANSMISSÃO DE CABOS LÓGICOS - CATEGORIA 5E</t>
  </si>
  <si>
    <t>CAB-CER-010</t>
  </si>
  <si>
    <t>CERTIFICAÇÃO DE GARANTIA DE TRANSMISSÃO DE CABOS LÓGICOS CAT. 5/6</t>
  </si>
  <si>
    <t>CJ</t>
  </si>
  <si>
    <t>CAB-CON-010</t>
  </si>
  <si>
    <t>CONECTOR FÊMEA U/UTP CATEGORIA 6 COM TAMPA DE PROTEÇÃO FRONTAL ARTICULADA, CORPO EM TERMOPLÁSTICO DE ALTO IMPACTO NÃO PROPAGANTE</t>
  </si>
  <si>
    <t>CAB-EST-005</t>
  </si>
  <si>
    <t>ESTABILIZADOR 127V, 60HZ - 5,0KVA</t>
  </si>
  <si>
    <t>CAB-RACK-010</t>
  </si>
  <si>
    <t>CALHA DE TOMADAS PARA FIXAÇÃO NO RACK, COM 8 TOMADAS 2P +T</t>
  </si>
  <si>
    <t>CAB-RACK-015</t>
  </si>
  <si>
    <t>GAVETA DE VENTILAÇÃO COM 4 VENTILADORES PARA RACK 19"</t>
  </si>
  <si>
    <t>CAB-RACK-020</t>
  </si>
  <si>
    <t>ORGANIZADOR DE CABOS DE 1U PARA RACK 19"</t>
  </si>
  <si>
    <t>CAB-RACK-025</t>
  </si>
  <si>
    <t>TAMPA CEGA DE 1U PARA RACK 19"</t>
  </si>
  <si>
    <t>CAB-TOM-015</t>
  </si>
  <si>
    <t>TOMADA DUPLA PARA LÓGICA RJ45, 4"X2", EMBUTIR, COMPLETA</t>
  </si>
  <si>
    <t>CAB-TOM-025</t>
  </si>
  <si>
    <t>TOMADA PARA LÓGICA COM CAIXA SISTEMA "X", APARENTE</t>
  </si>
  <si>
    <t>CERCAS</t>
  </si>
  <si>
    <t>7.1</t>
  </si>
  <si>
    <t>CER-MOU-005</t>
  </si>
  <si>
    <t>CERCA DE MOURÃO H = 2,15 M - MOURÃO PRÉ-FABRICADO DE CONCRETO PONTA LISA A CADA 2,20 M E 7 FIOS DE ARAME FARPADO, EXCLUSIVE BASE</t>
  </si>
  <si>
    <t>7.2</t>
  </si>
  <si>
    <t>CER-MOU-015</t>
  </si>
  <si>
    <t>CERCA DE MOURÃO H = 2,80 M - MOURÃO PRÉ-FABRICADO DE CONCRETO PONTA VIRADA A CADA 2,20 M E 7 + 4 FIOS DE ARAME FARPADO, EXCLUSIVE BASE</t>
  </si>
  <si>
    <t>SUDECAP</t>
  </si>
  <si>
    <t>13.38.03</t>
  </si>
  <si>
    <t>GRADE DE FERRO QUADRADO 3/8" - 2,60X1,60 M</t>
  </si>
  <si>
    <t>UN</t>
  </si>
  <si>
    <t>13.38.27</t>
  </si>
  <si>
    <t>GRADIL NYLOFOR H=1.03 M INCLUSIVE POSTE OU EQUIVALENTE</t>
  </si>
  <si>
    <t>13.38.28</t>
  </si>
  <si>
    <t>GRADIL NYLOFOR H=1.53 M INCLUSIVE POSTE OU EQUIVALENTE</t>
  </si>
  <si>
    <t>13.38.29</t>
  </si>
  <si>
    <t>GRADIL NYLOFOR H=2.03 M INCLUSIVE POSTE OU EQUIVALENTE</t>
  </si>
  <si>
    <t>13.38.30</t>
  </si>
  <si>
    <t>GRADIL NYLOFOR H=2.43 M INCLUSIVE POSTE OU EQUIVALENTE</t>
  </si>
  <si>
    <t>CINTAMENTO</t>
  </si>
  <si>
    <t>8.1</t>
  </si>
  <si>
    <t>8.2</t>
  </si>
  <si>
    <t>8.3</t>
  </si>
  <si>
    <t>ED-9907</t>
  </si>
  <si>
    <t>VERGA EM CONCRETO ESTRUTURAL PARA VÃOS ACIMA DE 150CM, PREPARADO EM OBRA COM BETONEIRA, CONTROLE "A", COM FCK 20 MPA, MOLDADA IN LOCO, INCLUSIVE ARMAÇÃO</t>
  </si>
  <si>
    <t>M3</t>
  </si>
  <si>
    <t>8.4</t>
  </si>
  <si>
    <t>ED-9904</t>
  </si>
  <si>
    <t>VERGA EM CONCRETO ESTRUTURAL PARA VÃOS DE ATÉ 150CM, PREPARADO EM OBRA COM BETONEIRA, CONTROLE "A", COM FCK 20 MPA, MOLDADA IN LOCO, INCLUSIVE ARMAÇÃO</t>
  </si>
  <si>
    <t>8.5</t>
  </si>
  <si>
    <t>ED-9906</t>
  </si>
  <si>
    <t>CONTRAVERGA EM CONCRETO ESTRUTURAL PARA VÃOS ACIMA DE 150CM, PREPARADO EM OBRA COM BETONEIRA, CONTROLE "A", COM FCK 20 MPA, MOLDADA IN LOCO, INCLUSIVE ARMAÇÃO</t>
  </si>
  <si>
    <t>8.6</t>
  </si>
  <si>
    <t>ED-9903</t>
  </si>
  <si>
    <t>CONTRAVERGA EM CONCRETO ESTRUTURAL PARA VÃOS DE ATÉ 150CM, PREPARADO EM OBRA COM BETONEIRA, CONTROLE "A", COM FCK 20 MPA, MOLDADA IN LOCO, INCLUSIVE ARMAÇÃO</t>
  </si>
  <si>
    <t>COBERTURA</t>
  </si>
  <si>
    <t>9.1</t>
  </si>
  <si>
    <t>9.2</t>
  </si>
  <si>
    <t>08.15.06</t>
  </si>
  <si>
    <t>9.3</t>
  </si>
  <si>
    <t>08.15.40</t>
  </si>
  <si>
    <t>9.4</t>
  </si>
  <si>
    <t>9.5</t>
  </si>
  <si>
    <t>9.6</t>
  </si>
  <si>
    <t>9.7</t>
  </si>
  <si>
    <t>9.8</t>
  </si>
  <si>
    <t>08.07.03</t>
  </si>
  <si>
    <t>COBERTURA EM TELHA CERÂMICA COLONIAL CURVA, 26 UNID/M2</t>
  </si>
  <si>
    <t>08.09.05</t>
  </si>
  <si>
    <t>COBERTURA EM TELHA DE FIBROCIMENTO ONDULADA E = 5 MM</t>
  </si>
  <si>
    <t>08.09.06</t>
  </si>
  <si>
    <t>COBERTURA EM TELHA DE FIBROCIMENTO ONDULADA E = 6 MM</t>
  </si>
  <si>
    <t>08.09.08</t>
  </si>
  <si>
    <t>COBERTURA EM TELHA DE FIBROCIMENTO ONDULADA E = 8 MM</t>
  </si>
  <si>
    <t>DEMOLIÇÕES E REMOÇÕES</t>
  </si>
  <si>
    <t>10.1</t>
  </si>
  <si>
    <t>REMOÇÃO DE ALAMBRADO</t>
  </si>
  <si>
    <t>10.2</t>
  </si>
  <si>
    <t>10.3</t>
  </si>
  <si>
    <t>DEM-ALV-010</t>
  </si>
  <si>
    <t>DEMOLIÇÃO DE ALVENARIA DE TIJOLO CERÂMICO SEM APROVEITAMENTO DO MATERIAL, INCLUSIVE AFASTAMENTO</t>
  </si>
  <si>
    <t>10.4</t>
  </si>
  <si>
    <t>10.5</t>
  </si>
  <si>
    <t>REMOÇÃO DE CALHA GALVANIZADA OU PVC, INCLUSIVE AFASTAMENTO</t>
  </si>
  <si>
    <t>10.6</t>
  </si>
  <si>
    <t>DEM-CER-005</t>
  </si>
  <si>
    <t>REMOÇÃO DE CERCA</t>
  </si>
  <si>
    <t>10.7</t>
  </si>
  <si>
    <t>DEMOLIÇÃO DE CONCRETO SIMPLES-MANUAL, INCLUSIVE AFASTAMENTO</t>
  </si>
  <si>
    <t>DEMOLIÇÃO DE CONCRETO ARMADO-MANUAL, INCLUSIVE AFASTAMENTO</t>
  </si>
  <si>
    <t>DEMOLIÇÃO DE CONCRETO SIMPLES - COM EQUIPAMENTO ELÉTRICO, INCLUSIVE AFASTAMENTO</t>
  </si>
  <si>
    <t>DEMOLIÇÃO DE CONCRETO ARMADO - COM EQUIPAMENTO ELÉTRICO, INCLUSIVE AFASTAMENTO</t>
  </si>
  <si>
    <t>DEM-CON-025</t>
  </si>
  <si>
    <t>DEMOLIÇÃO DE CONCRETO SIMPLES - COM EQUIPAMENTO PNEUMÁTICO, INCLUSIVE AFASTAMENTO</t>
  </si>
  <si>
    <t>DEM-CON-030</t>
  </si>
  <si>
    <t>DEMOLIÇÃO DE CONCRETO ARMADO - COM EQUIPAMENTO PNEUMÁTICO, INCLUSIVE AFASTAMENTO</t>
  </si>
  <si>
    <t>REMOÇÃO DE CONDUTOR DE CHAPA GALVANIZA DA OU PVC, INCLUSIVE AFASTAMENTO</t>
  </si>
  <si>
    <t>DEM-CON-040</t>
  </si>
  <si>
    <t>DEMOLIÇÃO DE CONSTRUÇÃO EM ALVENARIAS</t>
  </si>
  <si>
    <t>DEM-CON-045</t>
  </si>
  <si>
    <t>REMOÇÃO DE CONCERTNA D = 450 MM, 610 MM OU 730 MM - COM POSSÍVEL REAPROVEITAMENTO</t>
  </si>
  <si>
    <t>DEM-CON-050</t>
  </si>
  <si>
    <t>REMOÇÃO DE CONCERTINA D = 450 MM, 610 MM OU 730 MM - COM REAPROVEITAMENTO</t>
  </si>
  <si>
    <t>DEM-DIV-005</t>
  </si>
  <si>
    <t>DEMOLIÇÃO DE DIVISÓRIA DE PEDRAS (MÁRMORE,ARDÓSIA OU MARMORITE), INCLUSIVE AFASTAMENTO</t>
  </si>
  <si>
    <t>DEMOLIÇÃO DE DIVISÓRIA DE ELEMENTOS VAZADOS (COBOGÓ, ETC ), INCLUSIVE AFASTAMENTO</t>
  </si>
  <si>
    <t>DEMOLIÇÃO DE DIVISÓRIA DE LAMINADO, INCLUSIVE AFASTAMENTO</t>
  </si>
  <si>
    <t>DEM-ENG-005</t>
  </si>
  <si>
    <t>DEMOLIÇÃO DE ENGRADAMENTO DE TELHA METÁLICA, PVC OU FIBROCIMENTO, INCLUSIVE EMPILHAMENTO</t>
  </si>
  <si>
    <t>DEM-ENG-010</t>
  </si>
  <si>
    <t>DEMOLIÇÃO DE ENGRADAMENTO DE TELHA TIPO CALHA DE FIBROCIMENTO, INCLUSIVE EMPILHAMENTO</t>
  </si>
  <si>
    <t>DEM-ENG-015</t>
  </si>
  <si>
    <t>DEMOLIÇÃO DE ENGRADAMENTO DE TELHA CERÂMICA COLONIAL OU FRANCESA INCLUSIVE EMPILHAMENTO</t>
  </si>
  <si>
    <t>DEM-ENG-020</t>
  </si>
  <si>
    <t>DEMOLIÇÃO DE ENGRADAMENTO DE TELHA CERÂMICA PARA REAPROVEITAMENTO</t>
  </si>
  <si>
    <t>DEM-FER-005</t>
  </si>
  <si>
    <t>REMOÇÃO DE FERRAGENS (DOBRADIÇAS, FECHADURAS, MAÇANETAS)</t>
  </si>
  <si>
    <t>DEM-FOR-015</t>
  </si>
  <si>
    <t>DEMOLIÇÃO DE FORRO DE PERFIS INCLUSIVE ESTRUTURA DE SUSTENTAÇÃO COM AFASTAMENTO E EMPILHAMENTO</t>
  </si>
  <si>
    <t>DEM-FOR-020</t>
  </si>
  <si>
    <t>DEMOLIÇÃO DE FORRO DE PERFIS EXCLUSIVE ESTRUTURA DE SUSTENTAÇÃO COM AFASTAMENTO E EMPILHAMENTO</t>
  </si>
  <si>
    <t>DEM-FOR-035</t>
  </si>
  <si>
    <t>DEMOLIÇÃO DE FORRO DE TABUAS DE PINHO INCLUSIVE AFASTAMENTO E EMPILHAMENTO</t>
  </si>
  <si>
    <t>DEM-IMP-005</t>
  </si>
  <si>
    <t>REMOÇÃO DE IMPERMEABILIZAÇÃO E PROTEÇÃO MECÂNICA</t>
  </si>
  <si>
    <t>REMOÇÃO DE INTERFONE</t>
  </si>
  <si>
    <t>REMOÇÃO DE LOUÇAS (LAVATÓRIO, BANHEIRA, PIA, VASO SANITÁRIO, TANQUE)</t>
  </si>
  <si>
    <t>REMOÇÃO DE LUMINÁRIA FLUORESCENTE</t>
  </si>
  <si>
    <t>REMOÇÃO DE LUMINÁRIA INCANDESCENTE</t>
  </si>
  <si>
    <t>REMOÇÃO DE METAIS COMUNS (CONDUÍTE, SIFÃO, REGISTRO, TORNEIRAS)</t>
  </si>
  <si>
    <t>REMOÇÃO DE METAIS ESPECIAIS (VÁLVULA DE DESCARGA, CAIXA SILENCIOSA)</t>
  </si>
  <si>
    <t>REMOÇÃO DE MEIO-FIO PRÉ-MOLDADO DE CONCRETO INCLUSIVE CARGA</t>
  </si>
  <si>
    <t>REMOÇÃO DE MEIO-FIO DE PEDRA(GNAISSE, BASALTO, ETC.) INCLUSIVE CARGA</t>
  </si>
  <si>
    <t>REMOÇÃO DE PADRÃO DA CEMIG</t>
  </si>
  <si>
    <t>REMOÇÃO DE PADRÃO DA COPASA</t>
  </si>
  <si>
    <t>DEM-PAV-005</t>
  </si>
  <si>
    <t>DEMOLIÇÃO DE PAVIMENTAÇÃO COM PRÉ-MOLDADO DE CONCRETO</t>
  </si>
  <si>
    <t>DEM-PEI-005</t>
  </si>
  <si>
    <t>RETIRADA DE PEITORIL DE MÁRMORE OU GRANITO</t>
  </si>
  <si>
    <t>DEMOLIÇÃO DE PISO CERÂMICO OU LADRILHO HIDRÁULICO, INCLUSIVE AFASTAMENTO</t>
  </si>
  <si>
    <t>DEMOLIÇÃO DE PISO DE PEDRAS (MÁRMORE, GRANITO, ARDÓSIA, LAGOA SANTA, SÃO TOMÉ, INCLUSIVE AFASTAMENTO</t>
  </si>
  <si>
    <t>DEMOLIÇÃO DE PISO VINÍLICO, INCLUSIVE AFASTAMENTO</t>
  </si>
  <si>
    <t>DEMOLIÇÃO DE PISO DE MARMORITE, INCLUSIVE AFASTAMENTO</t>
  </si>
  <si>
    <t>DEMOLIÇÃO DE PISO DE TACO DE MADEIRA, INCLUSIVE AFASTAMENTO</t>
  </si>
  <si>
    <t>DEM-PIS-035</t>
  </si>
  <si>
    <t>DEMOLIÇÃO DE PISO DE TABUAS, INCLUSIVE AFASTAMENTO</t>
  </si>
  <si>
    <t>DEMOLIÇÃO DE PASSEIO OU LAJE DE CONCRETO COM EQUIPAMENTO PNEUMÁTICO, INCLUSIVE AFASTAMENTO</t>
  </si>
  <si>
    <t>DEMOLIÇÃO DE PASSEIO OU LAJE DE CONCRETO MANUALMENTE, INCLUSIVE AFASTAMENTO</t>
  </si>
  <si>
    <t>DEMOLIÇÃO DE CALÇADA PORTUGUESA, INCLUSIVE AFASTAMENTO</t>
  </si>
  <si>
    <t>DEMOLIÇÃO MANUAL DE ALVENARIA POLIÉDRICA, INCLUSIVE AFASTAMENTO</t>
  </si>
  <si>
    <t>DEM-PIS-065</t>
  </si>
  <si>
    <t>DEMOLIÇÃO DE PAVIMENTO PARALELEPÍPEDO REJUNTADOS COM AREIA INCLUSIVE AFASTAMENTO E EMPILHAMENTO</t>
  </si>
  <si>
    <t>DEM-PIS-070</t>
  </si>
  <si>
    <t>DEMOLIÇÃO DE REVESTIMENTO ASFÁLTICO COM EQUIPAMENTO PNEUMÁTICO, INCLUSIVE AFASTAMENTO</t>
  </si>
  <si>
    <t>REMOÇÃO DE PORTA OU JANELA INCLUSIVE MARCO E ALISAR, INCLUSIVE AFASTAMENTO E EMPILHAMENTO</t>
  </si>
  <si>
    <t>REMOÇÃO DE FOLHA DE PORTA OU JANELA, INCLUSIVE AFASTAMENTO E EMPILHAMENTO</t>
  </si>
  <si>
    <t>REMOÇÃO DE MARCO, INCLUSIVE AFASTAMENTO E EMPILHAMENTO</t>
  </si>
  <si>
    <t>REMOÇÃO DE ALISAR, INCLUSIVE AFASTAMENTO E EMPILHAMENTO</t>
  </si>
  <si>
    <t>REMOÇÃO DE PORTA OU JANELA METÁLICA, INCLUSIVE AFASTAMENTO</t>
  </si>
  <si>
    <t>REMOÇÃO DE QUADRO NEGRO , INCLUSIVE AFASTAMENTO</t>
  </si>
  <si>
    <t>DEM-RED-005</t>
  </si>
  <si>
    <t>DESMONTAGEM E RETIRADA DE REDES DE DUTOS DE AR CONDICIONADO</t>
  </si>
  <si>
    <t>DEM-RED-010</t>
  </si>
  <si>
    <t>RETIRADA DE TUBULAÇÕES EMBUTIDAS DE REDE DE ÁGUA, ELÉTRICA, GASES ETC., INCLUSIVE CORTES E DESVIOS</t>
  </si>
  <si>
    <t>DEMOLIÇÃO DE REBOCO INCLUSIVE AFASTAMENTO</t>
  </si>
  <si>
    <t>DEMOLIÇÃO DE REVESTIMENTO CERÂMICO, AZULEJO OU LADRILHO HIDRÁULICO INCLUSIVE AFASTAMENTO</t>
  </si>
  <si>
    <t>DEMOLIÇÃO DE REVESTIMENTO DE PEDRA (MÁRMORE, GRANITO, ARDÓSIA, SÃO TOMÉ, ETC.), INCLUSIVE AFASTAMENTO</t>
  </si>
  <si>
    <t>DEMOLIÇÃO DE FÓRMICA, INCLUSIVE AFASTAMENTO</t>
  </si>
  <si>
    <t>DEM-ROD-005</t>
  </si>
  <si>
    <t>DEMOLIÇÃO DE RODAPÉ EM GERAL, INCLUSIVE ARGAMASSA DE ASSENTAMENTO</t>
  </si>
  <si>
    <t>REMOÇÃO DE RUFO DE CHAPA GALVANIZADA, INCLUSIVE AFASTAMENTO</t>
  </si>
  <si>
    <t>DEM-SAR-005</t>
  </si>
  <si>
    <t>DEMOLIÇÃO DE SARJETA OU SARJETÃO DE CONCRETO</t>
  </si>
  <si>
    <t>DEM-SOL-005</t>
  </si>
  <si>
    <t>RETIRADA DE SOLEIRA DE MÁRMORE OU GRANITO</t>
  </si>
  <si>
    <t>REMOÇÃO DE TELHA METÁLICA OU PVC, INCLUSIVE AFASTAMENTO E EMPILHAMENTO</t>
  </si>
  <si>
    <t>REMOÇÃO DE TELHA TIPO CALHA DE FIBROCIMENTO, INCLUSIVE AFASTAMENTO E EMPILHAMENTO</t>
  </si>
  <si>
    <t>REMOÇÃO DE TELHA ONDULADA DE FIBROCIMENTO, INCLUSIVE AFASTAMENTO E EMPILHAMENTO</t>
  </si>
  <si>
    <t>DEM-TEL-020</t>
  </si>
  <si>
    <t>REMOÇÃO DE TELHA ONDULADA FIBROCIMENTO PARA REAPROVEITAMENTO</t>
  </si>
  <si>
    <t>REMOÇÃO DE TELHA CERÂMICA COLONIAL OU FRANCESA, INCLUSIVE AFASTAMENTO E EMPILHAMENTO</t>
  </si>
  <si>
    <t>DEM-TEL-030</t>
  </si>
  <si>
    <t>REMOÇÃO DE TELHA CERÂMICA COLONIAL OU FRANCESA PARA REAPROVEITAMENTO, INCLUSIVE AFASTAMENTO E EMPILHAMENTO</t>
  </si>
  <si>
    <t>DEM-TUB-005</t>
  </si>
  <si>
    <t>RETIRADA DE TUBULAÇÕES EMBUTIDAS DAS REDE DE ÁGUA, ELÉTRICA, GASES, ETC.</t>
  </si>
  <si>
    <t>DEM-VID-005</t>
  </si>
  <si>
    <t>RETIRADA DE VIDRO DE ESQUADRIAS, INCLUSIVE LIMPEZA DO ENCAIXE</t>
  </si>
  <si>
    <t>DIVISÓRIAS</t>
  </si>
  <si>
    <t>11.1</t>
  </si>
  <si>
    <t>DIV-PAI-005</t>
  </si>
  <si>
    <t>DIVISÓRIA EM PAINEL REMOVÍVEL, NÚCLEO COMPENSADO NAVAL - P. AÇO TIPO C</t>
  </si>
  <si>
    <t>11.2</t>
  </si>
  <si>
    <t>DIV-PAI-010</t>
  </si>
  <si>
    <t>DIVISÓRIA EM PAINEL REMOVÍVEL, NÚCLEO COMPENSADO NAVAL - P. ALUMÍNIO TIPO C</t>
  </si>
  <si>
    <t>CONJUNTO DE FERRAGENS PARA CONFECÇÃO DE PORTA DE DIVISÓRIA</t>
  </si>
  <si>
    <t>INSTALAÇÕES ELÉTRICAS</t>
  </si>
  <si>
    <t>12.1</t>
  </si>
  <si>
    <t>12.2</t>
  </si>
  <si>
    <t>ELE-ATE-010</t>
  </si>
  <si>
    <t>TERMINAL PARA ATERRAMENTO, COM PARAFUSO DE APERTO, ESTANHADO</t>
  </si>
  <si>
    <t>ELE-ATE-015</t>
  </si>
  <si>
    <t>CAIXA PRÉ MOLDADA PARA ATERRAMENTO COM TAMPA DE CONCRETO 25 X 25 X 50 CM, INCLUSIVE ESCAVAÇÃO E BOTA FORA</t>
  </si>
  <si>
    <t>CONJUNTO TAMPA E INTERRUPTOR SIMPLES PARA CONDULETE 3/4"</t>
  </si>
  <si>
    <t>CONJUNTO TAMPA E INTERRUPTOR PARALELO PARA CONDULETE 3/4"</t>
  </si>
  <si>
    <t>ELE-CON-195</t>
  </si>
  <si>
    <t>CONJUNTO TAMPA E 1 TOMADA 2P UNIVERSAL PARA CONDULETE 3/4"</t>
  </si>
  <si>
    <t>ELE-CON-200</t>
  </si>
  <si>
    <t>CONJUNTO DE TAMPA COM 1 INTERRUPTOR SIMPLES + 1 TOMADA PARA CONDULETE 3/4"</t>
  </si>
  <si>
    <t>ELE-CON-210</t>
  </si>
  <si>
    <t>CONJUNTO DE TAMPA COM 1 TOMADA RJ 11 OU RJ 0,5 PARA TELEFONE PARA CONDULETE 3/4"</t>
  </si>
  <si>
    <t>ELE-CON-225</t>
  </si>
  <si>
    <t>CONDULETE TIPO LL EM ALUMÍNIO PARA ELETRODUTO ROSCADO D = 1"</t>
  </si>
  <si>
    <t>ELE-CPB-010</t>
  </si>
  <si>
    <t>CONECTOR DE PRESSÃO BIMETÁLICO #10MM</t>
  </si>
  <si>
    <t>ELE-CPB-015</t>
  </si>
  <si>
    <t>CONECTOR DE PRESSÃO BIMETÁLICO #16MM</t>
  </si>
  <si>
    <t>ELE-CPB-020</t>
  </si>
  <si>
    <t>CONECTOR DE PRESSÃO BIMETÁLICO # 25MM</t>
  </si>
  <si>
    <t>ELE-CPB-030</t>
  </si>
  <si>
    <t>CONECTOR DE PRESSÃO BIMETÁLICO # 50MM</t>
  </si>
  <si>
    <t>ELE-CTC-025</t>
  </si>
  <si>
    <t>TERMINAL DE PRESSÃO EM CRUZ # 35 MM²</t>
  </si>
  <si>
    <t>ELE-CXS-010</t>
  </si>
  <si>
    <t>CAIXA DE PASSAGEM EM CHAPA DE AÇO, EMBUTIR 230 X 230 X 102 MM</t>
  </si>
  <si>
    <t>ELE-CXS-019</t>
  </si>
  <si>
    <t>CAIXA DE PASSAGEM EM CHAPA DE AÇO COM TAMPA APARAFUSADA, SOBREPOR, 102 X 102 X 82 MM</t>
  </si>
  <si>
    <t>ELE-CXS-075</t>
  </si>
  <si>
    <t>CAIXA DE PASSAGEM PARA PISO, METÁLICA, TAMPA ANTIDERRAPANTE, 200 X 200 X 100 CM</t>
  </si>
  <si>
    <t>ELE-CXS-095</t>
  </si>
  <si>
    <t>CAIXA DE PASSAGEM EM ALVENARIA E TAMPA DE CONCRETO, FUNDO DE BRITA, TIPO 1, 40 X 40 X 60 CM, INCLUSIVE ESCAVAÇÃO, REATERRO E BOTA-FORA</t>
  </si>
  <si>
    <t>ELE-CXS-140</t>
  </si>
  <si>
    <t>CAIXA DE DISTRIBUIÇÃO GERAL OU DERIVAÇÃO DG Nº3</t>
  </si>
  <si>
    <t>ELE-CXS-145</t>
  </si>
  <si>
    <t>CAIXA DE DISTRIBUIÇÃO GERAL OU DERIVAÇÃO DG Nº4</t>
  </si>
  <si>
    <t>ELE-CXS-160</t>
  </si>
  <si>
    <t>CAIXA DE LIGAÇÃO DE PVC PARA ELETRODUTO FLEXÍVEL , RETANGULAR, DIMENSÕES 4 X 2"</t>
  </si>
  <si>
    <t>ELE-CXS-165</t>
  </si>
  <si>
    <t>CAIXA DE LIGAÇÃO DE PVC PARA ELETRODUTO FLEXÍVEL , QUADRADA, DIMENSÕES 4 X 4"</t>
  </si>
  <si>
    <t>ELE-CXS-170</t>
  </si>
  <si>
    <t>CAIXA DE LIGAÇÃO DE PVC PARA ELETRODUTO FLEXÍVEL , OCTOGONAL COM FUNDO MÓVEL, DIMENSÕES 4 X 4"</t>
  </si>
  <si>
    <t>ELE-CXS-175</t>
  </si>
  <si>
    <t>CAIXA DE LIGAÇÃO DE PVC PARA ELETRODUTO FLEXÍVEL , OCTOGONAL COM FUNDO FIXO, DIMENSÕES 4 X 4"</t>
  </si>
  <si>
    <t>ELE-CXS-195</t>
  </si>
  <si>
    <t>CAIXA DE EMBUTIR EM PVC PARA PAREDES DE GESSO ACARTONADO , 4 X 2"</t>
  </si>
  <si>
    <t>ELE-CXS-200</t>
  </si>
  <si>
    <t>CAIXA DE EMBUTIR EM PVC PARA PAREDES DE GESSO ACARTONADO , 4 X 4"</t>
  </si>
  <si>
    <t>ELE-CXS-209</t>
  </si>
  <si>
    <t>CAIXA DE PASSAGEM PARA PISO DO TIPO ¿ZA¿ 28 X 28 X 40 CM - GARAGEM</t>
  </si>
  <si>
    <t>ELE-CXS-225</t>
  </si>
  <si>
    <t>CAIXA PARA MEDIDOR POLIFÁSICO, COM VISOR PARA VIA PÚBLICA DIM. 55 X 60 X 25 CM, LVP. M. IN. 200A, CONFORME PADRÕES CEMIG TIPO CM-3</t>
  </si>
  <si>
    <t>ELE-CXS-240</t>
  </si>
  <si>
    <t>CAIXA PARA MEDIDOR POLIFÁSICO, COM VISOR PARA VIA PÚBLICA DIM. 57 X 49 X 26 CM, MED. S/ DISJ., CONFORME PADRÕES CEMIG TIPO CM-3</t>
  </si>
  <si>
    <t>ELE-CXS-310</t>
  </si>
  <si>
    <t>CAIXA PARA MEDIDOR POLIFÁSICO, COM VISOR PARA VIA PÚBLICA DIM. 46 X 35 X 21 CM, LVP. MED. DISJ., CONFORME PADRÕES CEMIG TIPO CM-14</t>
  </si>
  <si>
    <t>ELE-CXS-330</t>
  </si>
  <si>
    <t>CAIXA PARA MEDIDOR POLIFÁSICO CONFORME PADRÕES CEMIG TIPO CM-18</t>
  </si>
  <si>
    <t>ELE-CXS-341</t>
  </si>
  <si>
    <t>CAIXA PARA MEDIDOR POLIFÁSICO CONFORME PADRÕES CEMIG TIPO CM-4</t>
  </si>
  <si>
    <t>ELE-CXS-365</t>
  </si>
  <si>
    <t>CAIXA DE PASSAGEM CP-N2 INCLUSIVE TAMPA</t>
  </si>
  <si>
    <t>ELE-DIS-006</t>
  </si>
  <si>
    <t>DISJUNTOR MONOPOLAR TERMOMAGNÉTICO 5KA, DE 15A</t>
  </si>
  <si>
    <t>ELE-DIS-010</t>
  </si>
  <si>
    <t>DISJUNTOR MONOPOLAR TERMOMAGNÉTICO 5KA, DE 30A</t>
  </si>
  <si>
    <t>ELE-DIS-012</t>
  </si>
  <si>
    <t>DISJUNTOR MONOPOLAR TERMOMAGNÉTICO 5KA, DE 35A</t>
  </si>
  <si>
    <t>ELE-DIS-021</t>
  </si>
  <si>
    <t>DISJUNTOR BIPOLAR TERMOMAGNÉTICO 10KA, DE 30A</t>
  </si>
  <si>
    <t>ELE-DIS-022</t>
  </si>
  <si>
    <t>DISJUNTOR BIPOLAR TERMOMAGNÉTICO 10KA, DE 35A</t>
  </si>
  <si>
    <t>ELE-DIS-026</t>
  </si>
  <si>
    <t>DISJUNTOR BIPOLAR TERMOMAGNÉTICO 10KA, DE 70A</t>
  </si>
  <si>
    <t>ELE-DIS-027</t>
  </si>
  <si>
    <t>DISJUNTOR BIPOLAR TERMOMAGNÉTICO 10KA, DE 90A</t>
  </si>
  <si>
    <t>ELE-DIS-036</t>
  </si>
  <si>
    <t>DISJUNTOR TRIPOLAR TERMOMAGNÉTICO 10KA, DE 15A</t>
  </si>
  <si>
    <t>ELE-DIS-039</t>
  </si>
  <si>
    <t>DISJUNTOR TRIPOLAR TERMOMAGNÉTICO 10KA, DE 30A</t>
  </si>
  <si>
    <t>ELE-DIS-040</t>
  </si>
  <si>
    <t>DISJUNTOR TRIPOLAR TERMOMAGNÉTICO 10KA, DE 35A</t>
  </si>
  <si>
    <t>ELE-DIS-045</t>
  </si>
  <si>
    <t>DISJUNTOR TRIPOLAR TERMOMAGNÉTICO 10KA, DE 90A</t>
  </si>
  <si>
    <t>ELE-DUT-015</t>
  </si>
  <si>
    <t>DUTO CORRUGADO EM PEAD (POLIETILENO DE ALTA DENSIDADE), PARA PROTEÇÃO DE CABOS SUBTERRÂNEOS DN 75 MM (3")</t>
  </si>
  <si>
    <t>ENTRADA DE ENERGIA EM CAIXA DE CHAPA DE AÇO , DIMENSÕES 500 X 600 X 270 MM, POTÊNCIA DE 25 A 30 KW</t>
  </si>
  <si>
    <t>FIO FI 2 X 6 MM2 PADRÃO TELEBRÁS</t>
  </si>
  <si>
    <t>ELE-FIO-035</t>
  </si>
  <si>
    <t>FIO TELEFÔNICO EXTERNO 2 X 100 - FE</t>
  </si>
  <si>
    <t>ELE-INT-021</t>
  </si>
  <si>
    <t>INTERRUPTOR , UMA TECLA BIPOLAR PARALELA 20 A - 250 V</t>
  </si>
  <si>
    <t>ELE-INT-022</t>
  </si>
  <si>
    <t>INTERRUPTOR , UMA TECLA DUPLA BIPOLAR SIMPLES 10 A - 250 V</t>
  </si>
  <si>
    <t>CONJUNTO 2 INTERRUPTORES SIMPLES SEM PLACA</t>
  </si>
  <si>
    <t>ELE-INT-026</t>
  </si>
  <si>
    <t>CONJUNTO 2 INTERRUPTORES SIMPLES COM PLACA</t>
  </si>
  <si>
    <t>ELE-INT-035</t>
  </si>
  <si>
    <t>CONJUNTO 2 INTERRUPTORES PARALELOS COM PLACA</t>
  </si>
  <si>
    <t>ELE-INT-060</t>
  </si>
  <si>
    <t>CONJUNTO 1 INTERRUPTOR PARALELO + 1 TOMADA 2P, UNIVERSAL, SEM PLACAS</t>
  </si>
  <si>
    <t>ELE-INT-065</t>
  </si>
  <si>
    <t>CONJUNTO 2 INTERRUPTORES SIMPLES + 1 INTERRUPTOR PARALELO, COM PLACAS</t>
  </si>
  <si>
    <t>ELE-INT-070</t>
  </si>
  <si>
    <t>CONJUNTO 1 INTERRUPTOR SIMPLES + 2 INTERRUPTORES PARALELOS SEM PLACA</t>
  </si>
  <si>
    <t>ELE-INT-075</t>
  </si>
  <si>
    <t>CONJUNTO 3 INTERRUPTORES PARALELOS, COM,PLACA</t>
  </si>
  <si>
    <t>ELE-INT-080</t>
  </si>
  <si>
    <t>CONJUNTO 2 INTERRUPTORES SIMPLES + 1 TOMADA 2P UNIVERSAL RETANGULAR SEM PLACA</t>
  </si>
  <si>
    <t>ELE-INT-085</t>
  </si>
  <si>
    <t>CONJUNTO 1 INTERRUPTOR SIMPLES + 1 INTERRUPTOR PARALELO + 1TOMADA 2P, UNIVERSAL, RETANGULAR, SEM PLACA</t>
  </si>
  <si>
    <t>ELE-INT-090</t>
  </si>
  <si>
    <t>CONJUNTO 2 INTERRUPTORES PARALELOS + 1TOMADA 2P, UNIVERSAL, RETANGULAR, SEM PLACA</t>
  </si>
  <si>
    <t>INTERRUPTOR DE CARGA 20 A COM SINALIZADOR 2 POLOS</t>
  </si>
  <si>
    <t>ELE-LAM-020</t>
  </si>
  <si>
    <t>LÂMPADA FLUORESCENTE COMPACTA PL 9W-127V-E27</t>
  </si>
  <si>
    <t>ELE-LAM-025</t>
  </si>
  <si>
    <t>LÂMPADA FLUORESCENTE COMPACTA PL 11W-127V-E27</t>
  </si>
  <si>
    <t>ELE-LAM-030</t>
  </si>
  <si>
    <t>LÂMPADA FLUORESCENTE COMPACTA PLE 15W-127V-E27</t>
  </si>
  <si>
    <t>ELE-LAM-035</t>
  </si>
  <si>
    <t>LÂMPADA FLUORESCENTE COMPACTA PLE 20W-127V-E27</t>
  </si>
  <si>
    <t>ELE-LAM-040</t>
  </si>
  <si>
    <t>LÂMPADA FLUORESCENTE COMPACTA PLE 23W-127V-E27</t>
  </si>
  <si>
    <t>RECEPTÁCULO DE PORCELANA COM ROSCA E-27</t>
  </si>
  <si>
    <t>ELE-LAM-070</t>
  </si>
  <si>
    <t>SOQUETE ANTIVIBRATÓRIO PARA LÂMPADA FLUORESCENTE SEM PORTA-STARTER</t>
  </si>
  <si>
    <t>ELE-LAM-075</t>
  </si>
  <si>
    <t>SOQUETE ANTIVIBRATÓRIO PARA LÂMPADA FLUORESCENTE COM PORTA-STARTER</t>
  </si>
  <si>
    <t>ELE-LAM-080</t>
  </si>
  <si>
    <t>STARTER PARA LÂMPADA FLUORESCENTE - 20/40 W</t>
  </si>
  <si>
    <t>ELE-LUM-045</t>
  </si>
  <si>
    <t>LUMINÁRIA TIPO DROPS COM BASE E GLOBO LEITOSO</t>
  </si>
  <si>
    <t>ELE-LUM-046</t>
  </si>
  <si>
    <t>LUMINÁRIA TIPO DROPS COM BASE E GLOBO LEITOSO COM PARA LÂMPADA FLUORESCENTE COMPACTA DE 20 W</t>
  </si>
  <si>
    <t>ELE-LUM-052</t>
  </si>
  <si>
    <t>LUMINÁRIA TIPO TARTARUGA BLINDADA</t>
  </si>
  <si>
    <t>ELE-LUM-053</t>
  </si>
  <si>
    <t>LUMINÁRIA TIPO TARTARUGA BLINDADA PARA LÂMPADA FLUORESCENTE COMPACTA DE 20</t>
  </si>
  <si>
    <t>ELE-LUM-055</t>
  </si>
  <si>
    <t>LUMINÁRIA REFLETORA PARA ILUMINAÇÃO PÚBLICA PARA LÂMPADA VAPOR DE MERCÚRIO, SÓDIO E METÁLICA, 1 PÉTALA, POSTE DE AÇO GALVANIZADO COM 10 M DE ALTURA LIVRE (COMPLETA)</t>
  </si>
  <si>
    <t>11.37.02</t>
  </si>
  <si>
    <t>LUMINARIA SOBREPOR P/LAMP.FLUOR, REFLETOR ALUMINI0 1X16W SOQUETE ANTIVIBRAT. REF.3540 ITAIM OU EQUIV.</t>
  </si>
  <si>
    <t>11.37.06</t>
  </si>
  <si>
    <t>LUMINARIA SOBREPOR P/LAMP.FLUOR, REFLETOR ALUMINI0 2X14W SOQUETE ANTIVIBRAT. REF.3007 ITAIM OU EQUIV.</t>
  </si>
  <si>
    <t>11.37.07</t>
  </si>
  <si>
    <t>LUMINARIA SOBREPOR P/LAMP.FLUOR, REFLETOR ALUMINI0 2X16W SOQUETE ANTIVIBRAT. REF.3540 ITAIM OU EQUIV.</t>
  </si>
  <si>
    <t>11.37.08</t>
  </si>
  <si>
    <t>LUMINARIA SOBREPOR P/LAMP.FLUOR, REFLETOR ALUMINI0 2X28W SOQUETE ANTIVIBRAT. REF.3007 ITAIM OU EQUIV.</t>
  </si>
  <si>
    <t>11.37.20</t>
  </si>
  <si>
    <t>LUMINARIA SOBREPOR P/LAMP.FLUOR, REFLETOR ALUMINI0 2X32W SOQUETE ANTIVIBRAT. REF.3540 ITAIM OU EQUIV.</t>
  </si>
  <si>
    <t>11.37.21</t>
  </si>
  <si>
    <t>LUMINARIA SOBREPOR P/LAMP.FLUOR, REFLETOR ALUMINI0 2X10W COMPLETA 60CM (LAMPADA LED E SOQUETE)</t>
  </si>
  <si>
    <t>11.37.22</t>
  </si>
  <si>
    <t>LUMINARIA SOBREPOR P/LAMP.FLUOR, REFLETOR ALUMINI0 2X18W COMPLETA 60CM (LAMPADA LED E SOQUETE)</t>
  </si>
  <si>
    <t>11.37.24</t>
  </si>
  <si>
    <t>LUMINARIA SOBREPOR P/LAMP.FLUOR, REFLETOR ALUMINI0 2X18W COMPLETA 120CM (LAMPADA LED E SOQUETE)</t>
  </si>
  <si>
    <t>11.38.02</t>
  </si>
  <si>
    <t>LUMINARIA EMBUTIR P/LAMP. FLUOR. REFLETOR ALUMINIO 1X16W SOQUETE ANTIVIBRAT. REF.2540 ITAIM OU EQUIV.</t>
  </si>
  <si>
    <t>11.38.03</t>
  </si>
  <si>
    <t>LUMINARIA EMBUTIR P/LAMP. FLUOR. REFLETOR ALUMINIO 1X28W SOQUETE ANTIVIBRAT. REF.2837 ITAIM OU EQUIV.</t>
  </si>
  <si>
    <t>11.38.04</t>
  </si>
  <si>
    <t>LUMINARIA EMBUTIR P/LAMP. FLUOR. REFLETOR ALUMINIO 1X32W SOQUETE ANTIVIBRAT. REF.2540 ITAIM OU EQUIV.</t>
  </si>
  <si>
    <t>11.38.05</t>
  </si>
  <si>
    <t>LUMINARIA EMBUTIR P/LAMP. FLUOR. REFLETOR ALUMINIO 2X14W SOQUETE ANTIVIBRAT. REF.2007 ITAIM OU EQUIV.</t>
  </si>
  <si>
    <t>11.38.06</t>
  </si>
  <si>
    <t>LUMINARIA EMBUTIR P/LAMP. FLUOR. REFLETOR ALUMINIO 2X16W SOQUETE ANTIVIBRAT. REF.2540 ITAIM OU EQUIV.</t>
  </si>
  <si>
    <t>11.38.07</t>
  </si>
  <si>
    <t>LUMINARIA EMBUTIR P/LAMP. FLUOR. REFLETOR ALUMINIO 2X28W SOQUETE ANTIVIBRAT. REF.2007 ITAIM OU EQUIV.</t>
  </si>
  <si>
    <t>11.38.08</t>
  </si>
  <si>
    <t>LUMINARIA EMBUTIR P/LAMP. FLUOR. REFLETOR ALUMINIO 2X32W SOQUETE ANTIVIBRAT. REF.2540 ITAIM OU EQUIV.</t>
  </si>
  <si>
    <t>11.38.09</t>
  </si>
  <si>
    <t>LUMINARIA EMBUTIR P/LAMP. FLUOR. REFLETOR ALUMINIO 2X10W COMPLETA 60CM (LAMPADA LED E SOQUETE)</t>
  </si>
  <si>
    <t>11.38.10</t>
  </si>
  <si>
    <t>LUMINARIA EMBUTIR P/LAMP. FLUOR. REFLETOR ALUMINIO 2X18W COMPLETA 60CM (LAMPADA LED E SOQUETE)</t>
  </si>
  <si>
    <t>11.38.12</t>
  </si>
  <si>
    <t>LUMINARIA EMBUTIR P/LAMP. FLUOR. REFLETOR ALUMINIO 2X18W COMPLETA 120CM (LAMPADA LED E SOQUETE)</t>
  </si>
  <si>
    <t>11.60.02</t>
  </si>
  <si>
    <t>LAMPADA LED 7W SOQUETE ROSCA - FORNECIMENTO E INSTALAÇÃO</t>
  </si>
  <si>
    <t>11.60.03</t>
  </si>
  <si>
    <t>LAMPADA LED 9W SOQUETE ROSCA - FORNECIMENTO E INSTALAÇÃO</t>
  </si>
  <si>
    <t>11.60.06</t>
  </si>
  <si>
    <t>LÂMPADA MILHO LED 9W 800 LUMENS BASE E27 - FORNECIMENTO E INSTALAÇÃO</t>
  </si>
  <si>
    <t>11.60.07</t>
  </si>
  <si>
    <t>LÂMPADA MILHO LED 12W 1000 LUMENS BASE E27 - FORNECIMENTO E INSTALAÇÃO</t>
  </si>
  <si>
    <t>11.60.08</t>
  </si>
  <si>
    <t>LÂMPADA MILHO LED 16W 1400 LUMENS BASE E27 - FORNECIMENTO E INSTALAÇÃO</t>
  </si>
  <si>
    <t>11.60.09</t>
  </si>
  <si>
    <t>LÂMPADA MILHO LED 24W 2200 LUMENS BASE E27 - FORNECIMENTO E INSTALAÇÃO</t>
  </si>
  <si>
    <t>11.60.10</t>
  </si>
  <si>
    <t>LÂMPADA MILHO LED 36W 3300 LUMENS BASE E27 - FORNECIMENTO E INSTALAÇÃO</t>
  </si>
  <si>
    <t>11.60.12</t>
  </si>
  <si>
    <t>LÂMPADA MILHO LED 50W 4800 LUMENS BASE E27 - FORNECIMENTO E INSTALAÇÃO</t>
  </si>
  <si>
    <t>11.60.13</t>
  </si>
  <si>
    <t>LÂMPADA TUBULAR LED 10W 1000 LUMENS SOQUETE G13 60CM - FORNECIMENTO E INSTALAÇÃO</t>
  </si>
  <si>
    <t>11.60.14</t>
  </si>
  <si>
    <t>LÂMPADA TUBULAR LED 18W 1350 LUMENS SOQUETE G13 60CM - FORNECIMENTO E INSTALAÇÃO</t>
  </si>
  <si>
    <t>11.60.16</t>
  </si>
  <si>
    <t>LÂMPADA TUBULAR LED 18W 2100 LUMENS SOQUETE G13 120CM - FORNECIMENTO E INSTALAÇÃO</t>
  </si>
  <si>
    <t>11.60.17</t>
  </si>
  <si>
    <t>LÂMPADA BULBO LED 5W 400 LUMENS BASE E27 - FORNECIMENTO E INSTALAÇÃO</t>
  </si>
  <si>
    <t>11.60.18</t>
  </si>
  <si>
    <t>LÂMPADA BULBO LED 7W 600 LUMENS BASE E27 - FORNECIMENTO E INSTALAÇÃO</t>
  </si>
  <si>
    <t>11.60.19</t>
  </si>
  <si>
    <t>LÂMPADA BULBO LED 9W 800 LUMENS BASE E27 - FORNECIMENTO E INSTALAÇÃO</t>
  </si>
  <si>
    <t>11.60.20</t>
  </si>
  <si>
    <t>LÂMPADA BULBO LED 13W 1500 LUMENS BASE E27 - FORNECIMENTO E INSTALAÇÃO</t>
  </si>
  <si>
    <t>11.60.50</t>
  </si>
  <si>
    <t>11.60.51</t>
  </si>
  <si>
    <t>LÂMPADA TUBULAR LED 18W 1800 LUMENS SOQUETE G13 120CM - FORNECIMENTO E INSTALAÇÃO</t>
  </si>
  <si>
    <t>ELE-PAD-105</t>
  </si>
  <si>
    <t>TAMPÃO PARA POSTE DE AÇO</t>
  </si>
  <si>
    <t>ELE-PAD-115</t>
  </si>
  <si>
    <t>POSTE DE AÇO PARA ENTRADA DE ENERGIA H = 7,00 M</t>
  </si>
  <si>
    <t>ELE-PAD-115D</t>
  </si>
  <si>
    <t>POSTE DE AÇO PARA ENTRADA DE ENERGIA H = 4,50 M</t>
  </si>
  <si>
    <t>ISOLADOR ROLDANA</t>
  </si>
  <si>
    <t>ELE-PAD-125</t>
  </si>
  <si>
    <t>CINTA CIRCULAR EM ACO GALVANIZADO DE 150 MM DE DIAMETRO PARA FIXACAO DE CAIXA MEDICAO</t>
  </si>
  <si>
    <t>ELE-PER-035</t>
  </si>
  <si>
    <t>BASE COM 4 FUROS PARA FIXAÇÃO EXTERNA EM CHAPA DE AÇO PARA PERFILADO</t>
  </si>
  <si>
    <t>ELE-PER-040</t>
  </si>
  <si>
    <t>DERIVAÇÃO FINAL PARA ELETRODUTO EM CHAPA DE AÇO PARA PERFILADO</t>
  </si>
  <si>
    <t>ELE-PER-045</t>
  </si>
  <si>
    <t>DERIVAÇÃO LATERAL PARA ELETRODUTO EM CHAPA DE AÇO COM LATERAL DUPLA PARA PERFILADO</t>
  </si>
  <si>
    <t>ELE-PER-050</t>
  </si>
  <si>
    <t>DERIVAÇÃO LATERAL PARA ELETRODUTO EM CHAPA DE AÇO PARA PERFILADO</t>
  </si>
  <si>
    <t>ELE-PER-055</t>
  </si>
  <si>
    <t>JUNÇÃO ANGULAR DUPLA ALTA EM CHAPA DE AÇO PARA PERFILADO</t>
  </si>
  <si>
    <t>ELE-PER-060</t>
  </si>
  <si>
    <t>SUPORTE PARA LUMINÁRIA EM CHAPA DE AÇO CURTO, PARA PERFILADO</t>
  </si>
  <si>
    <t>ELE-PER-065</t>
  </si>
  <si>
    <t>SUPORTE PARA LUMINÁRIA EM CHAPA DE AÇO LONGO, PARA PERFILADO</t>
  </si>
  <si>
    <t>ELE-PER-070</t>
  </si>
  <si>
    <t>SUPORTE EM CHAPA DE AÇO PARA PERFILADO</t>
  </si>
  <si>
    <t>ELE-PER-080</t>
  </si>
  <si>
    <t>VERGALHÃO DE AÇO COM ROSCA TOTAL PARA PERFILADO (DIÂMETRO: 1/4")</t>
  </si>
  <si>
    <t>ELE-PER-085</t>
  </si>
  <si>
    <t>CAIXA PARA TOMADA FIXA PERFIL COM TAMPA E TOMADA UNIVERSAL PARA PERFILADO</t>
  </si>
  <si>
    <t>ELE-PER-090</t>
  </si>
  <si>
    <t>CAIXA DE DERIVAÇÃO "C" EM CHAPA DE AÇO PARA PERFILADO</t>
  </si>
  <si>
    <t>ELE-PER-095</t>
  </si>
  <si>
    <t>CAIXA DE DERIVAÇÃO "I" EM CHAPA DE AÇO PARA PERFILADO</t>
  </si>
  <si>
    <t>ELE-PER-100</t>
  </si>
  <si>
    <t>CAIXA DE DERIVAÇÃO "L" EM CHAPA DE AÇO PARA PERFILADO</t>
  </si>
  <si>
    <t>ELE-PER-105</t>
  </si>
  <si>
    <t>CAIXA DE DERIVAÇÃO "T" EM CHAPA DE AÇO PARA PERFILADO</t>
  </si>
  <si>
    <t>ELE-PER-110</t>
  </si>
  <si>
    <t>CAIXA DE DERIVAÇÃO "X" EM CHAPA DE AÇO PARA PERFILADO</t>
  </si>
  <si>
    <t>ELE-PIS-005</t>
  </si>
  <si>
    <t>DUTO LISO SIMPLES EM CHAPA DE AÇO PARA TOMADA DE PISO, DIMENSÕES 25 X 70 MM</t>
  </si>
  <si>
    <t>ELE-PIS-010</t>
  </si>
  <si>
    <t>DUTO LISO SIMPLES EM CHAPA DE AÇO PARA TOMADA DE PISO, DIMENSÕES 25 X 140 MM</t>
  </si>
  <si>
    <t>ELE-PIS-011</t>
  </si>
  <si>
    <t>DUTO LISO DUPLO EM CHAPA DE AÇO PARA TOMADA DE PISO, DIMENSÕES 2 X 25 X 70 MM</t>
  </si>
  <si>
    <t>ELE-PIS-015</t>
  </si>
  <si>
    <t>CAIXA ELÉTRICA PARA CANALETA EM PVC PARA INSTALAÇÃO APARENTE, DIMENSÕES 110 X 56 X 36,5 MM</t>
  </si>
  <si>
    <t>ELE-PIS-020</t>
  </si>
  <si>
    <t>CAIXA DE PASSAGEM EM CHAPA DE AÇO PARA DUTO DE PISO, 1 NÍVEL, DIMENSÕES 25 X 140 MM</t>
  </si>
  <si>
    <t>ELE-PIS-025</t>
  </si>
  <si>
    <t>CAIXA DE PASSAGEM EM CHAPA DE AÇO PARA DUTO DE PISO, 1 NÍVEL, DIMENSÕES 25 X 70 MM</t>
  </si>
  <si>
    <t>ELE-PIS-030</t>
  </si>
  <si>
    <t>CAIXA DE PASSAGEM EM CHAPA DE AÇO PARA DUTO DE PISO, 2 NÍVEIS, DIMENSÕES 25 X 140 MM</t>
  </si>
  <si>
    <t>ELE-PIS-035</t>
  </si>
  <si>
    <t>CURVA VERTICAL 90 EM CHAPA DE AÇO PARA DUTO DE PISO, DIMENSÕES 25 X 70 MM</t>
  </si>
  <si>
    <t>ELE-PIS-040</t>
  </si>
  <si>
    <t>CURVA VERTICAL 90 EM CHAPA DE AÇO PARA DUTO DE PISO, DIMENSÕES 25 X 140 MM</t>
  </si>
  <si>
    <t>ELE-PIS-045</t>
  </si>
  <si>
    <t>CURVA HORIZONTAL 90 EM CHAPA DE AÇO PARA DUTO DE PISO, DIMENSÕES 25 X 70 MM</t>
  </si>
  <si>
    <t>ELE-PIS-050</t>
  </si>
  <si>
    <t>CURVA HORIZONTAL 90 EM CHAPA DE AÇO PARA DUTO DE PISO, DIMENSÕES 25 X 140 MM</t>
  </si>
  <si>
    <t>ELE-PIS-075</t>
  </si>
  <si>
    <t>TAMPÃO FINAL EM CHAPA DE AÇO PARA DUTO DE PISO, DIMENSÕES 25 X 70 MM</t>
  </si>
  <si>
    <t>ELE-PIS-080</t>
  </si>
  <si>
    <t>TAMPÃO FINAL EM CHAPA DE AÇO PARA DUTO DE PISO, DIMENSÕES 25 X 140 MM</t>
  </si>
  <si>
    <t>ELE-PIS-085</t>
  </si>
  <si>
    <t>JUNÇÃO EM CHAPA DE AÇO PARA DUTO DE PISO, DIMENSÕES 25 X 70 MM</t>
  </si>
  <si>
    <t>ELE-PIS-090</t>
  </si>
  <si>
    <t>JUNÇÃO EM CHAPA DE AÇO PARA DUTO DE PISO, DIMENSÕES 25 X 140 MM</t>
  </si>
  <si>
    <t>ELE-PLA-005</t>
  </si>
  <si>
    <t>PLACA (ESPELHO) PARA CAIXA , 3" X 3"</t>
  </si>
  <si>
    <t>ELE-PLA-010</t>
  </si>
  <si>
    <t>PLACA (ESPELHO) PARA CAIXA , 2" X 4"</t>
  </si>
  <si>
    <t>ELE-PLA-015</t>
  </si>
  <si>
    <t>PLACA (ESPELHO) PARA CAIXA , 4" X 4"</t>
  </si>
  <si>
    <t>ELE-PLA-020</t>
  </si>
  <si>
    <t>PLACA CEGA PARA CAIXA , 2" X 4"</t>
  </si>
  <si>
    <t>ELE-PLA-025</t>
  </si>
  <si>
    <t>PLACA CEGA PARA CAIXA , 4" X 4"</t>
  </si>
  <si>
    <t>ELE-PLA-030</t>
  </si>
  <si>
    <t>PLACA PARA CAIXA 2" X 4" PARA SAÍDA DE FIO</t>
  </si>
  <si>
    <t>ELE-PLA-035</t>
  </si>
  <si>
    <t>PLACA PARA CAIXA 4" X 4", 2 POSTOS REDONDOS</t>
  </si>
  <si>
    <t>ELE-PLA-040</t>
  </si>
  <si>
    <t>PLACA PARA CAIXA 2" X 4", 1 POSTO</t>
  </si>
  <si>
    <t>ELE-PLA-045</t>
  </si>
  <si>
    <t>PLACA PARA CAIXA 4" X 4", 1 + 1 POSTO</t>
  </si>
  <si>
    <t>ELE-PLA-050</t>
  </si>
  <si>
    <t>PLACA PARA CAIXA 4" X 4", 2 POSTOS SEPARADOS</t>
  </si>
  <si>
    <t>ELE-PLA-055</t>
  </si>
  <si>
    <t>PLACA PARA CAIXA 4" X 4", 2 + 2 POSTOS REDONDOS</t>
  </si>
  <si>
    <t>ELE-PLA-060</t>
  </si>
  <si>
    <t>PLACA PARA CAIXA 2" X 4", 3 POSTOS</t>
  </si>
  <si>
    <t>ELE-PLA-065</t>
  </si>
  <si>
    <t>PLACA PARA CAIXA 2" X 4", COM FURO CENTRAL</t>
  </si>
  <si>
    <t>ELE-PRO-010</t>
  </si>
  <si>
    <t>POSTE TELECÔNICO RETO, H = 9,00 M EM AÇO GALVANIZADO , (LIVRE)</t>
  </si>
  <si>
    <t>ELE-QUA-020</t>
  </si>
  <si>
    <t>QUADRO DE DISTRIBUIÇÃO PARA 36 MÓDULOS COM BARRAMENTO 100 A</t>
  </si>
  <si>
    <t>ELE-QUA-025</t>
  </si>
  <si>
    <t>QUADRO DE DISTRIBUIÇÃO PARA 42 MÓDULOS COM BARRAMENTO 100 A</t>
  </si>
  <si>
    <t>ELE-QUA-030</t>
  </si>
  <si>
    <t>QUADRO DE DISTRIBUIÇÃO PARA 50 MÓDULOS COM BARRAMENTO 100 A</t>
  </si>
  <si>
    <t>ELE-QUA-032</t>
  </si>
  <si>
    <t>QUADRO DE DISTRIBUIÇÃO DE LUZ EM PVC DE EMBUTIR, ATÉ 16 DIVISÕES MODULARES, DIMENSÕES EXTERNAS 260 X 310 X 85 MM</t>
  </si>
  <si>
    <t>ELE-REA-005</t>
  </si>
  <si>
    <t>REATOR SIMPLES, A.F.P PARTIDA RÁPIDA 1 X 16 W - 127 V</t>
  </si>
  <si>
    <t>ELE-REA-010</t>
  </si>
  <si>
    <t>REATOR DUPLO, A.F.P PARTIDA RÁPIDA 2 X 16 W - 127 V</t>
  </si>
  <si>
    <t>ELE-REA-015</t>
  </si>
  <si>
    <t>REATOR SIMPLES, A.F.P PARTIDA RÁPIDA 1 X 32 W - 127 V</t>
  </si>
  <si>
    <t>ELE-REA-020</t>
  </si>
  <si>
    <t>REATOR DUPLO, A.F.P PARTIDA RÁPIDA 2 X 32 W - 127 V</t>
  </si>
  <si>
    <t>ELE-REA-025</t>
  </si>
  <si>
    <t>REATOR SIMPLES, A.F.P PARTIDA RÁPIDA 1 X 20 W - 127 V</t>
  </si>
  <si>
    <t>ELE-REA-030</t>
  </si>
  <si>
    <t>REATOR DUPLO, A.F.P PARTIDA RÁPIDA 2 X 20 W - 127 V</t>
  </si>
  <si>
    <t>ELE-REA-035</t>
  </si>
  <si>
    <t>REATOR SIMPLES, A.F.P PARTIDA RÁPIDA 1 X 40 W - 127 V</t>
  </si>
  <si>
    <t>ELE-REA-040</t>
  </si>
  <si>
    <t>REATOR DUPLO, A.F.P PARTIDA RÁPIDA 2 X 40 W - 127 V</t>
  </si>
  <si>
    <t>REATOR ELETRÔNICO, A.F.P PARTIDA RÁPIDA 2 X 16 W - 127/220 V</t>
  </si>
  <si>
    <t>REATOR ELETRÔNICO, A.F.P PARTIDA RÁPIDA 2 X 32 W - 127/220 V</t>
  </si>
  <si>
    <t>ELE-SUP-005</t>
  </si>
  <si>
    <t>SUPRESSOR DE SURTO PARA PROTEÇÃO PRIMÁRIA EM QGD, ATÉ 1,5 KV - 5 KA</t>
  </si>
  <si>
    <t>ELE-SUP-010</t>
  </si>
  <si>
    <t>SUPRESSOR DE SURTO PARA PROTEÇÃO DE CENTRAL DE TELECOMUNICAÇÕES</t>
  </si>
  <si>
    <t>ELE-TOM-005</t>
  </si>
  <si>
    <t>TOMADA SIMPLES - 2P + T - 10A COM PLACA</t>
  </si>
  <si>
    <t>ELE-TOM-015</t>
  </si>
  <si>
    <t>TOMADA SIMPLES - 2P + T - 20A COM PLACA</t>
  </si>
  <si>
    <t>ELE-TOM-025</t>
  </si>
  <si>
    <t>TOMADA DUPLA - 2P + T - 20A COM PLACA</t>
  </si>
  <si>
    <t>ELE-TOM-035</t>
  </si>
  <si>
    <t>CONJUNTO DE 1 TOMADA + 1 INTERRUPTOR COM PLACA</t>
  </si>
  <si>
    <t>ELE-TOM-040</t>
  </si>
  <si>
    <t>CONJUNTO DE 1 TOMADA + 1 INTERRUPTOR SEM PLACA</t>
  </si>
  <si>
    <t>SINAPI</t>
  </si>
  <si>
    <t>TRANSFORMADOR DISTRIBUICAO  75KVA TRIFASICO 60HZ CLASSE 15KV IMERSO EM ÓLEO MINERAL FORNECIMENTO E INSTALACAO</t>
  </si>
  <si>
    <t>TRANSFORMADOR DISTRIBUICAO  112,5KVA TRIFASICO 60HZ CLASSE 15KV IMERSO EM ÓLEO MINERAL FORNECIMENTO E INSTALACAO</t>
  </si>
  <si>
    <t>TRANSFORMADOR DISTRIBUICAO  150KVA TRIFASICO 60HZ CLASSE 15KV IMERSO EM ÓLEO MINERAL FORNECIMENTO E INSTALACAO</t>
  </si>
  <si>
    <t>TRANSFORMADOR DISTRIBUICAO  225KVA TRIFASICO 60HZ CLASSE 15KV IMERSO EM ÓLEO MINERAL FORNECIMENTO E INSTALACAO</t>
  </si>
  <si>
    <t>TRANSFORMADOR DISTRIBUICAO  300KVA TRIFASICO 60HZ CLASSE 15KV IMERSO EM ÓLEO MINERAL FORNECIMENTO E INSTALACAO</t>
  </si>
  <si>
    <t>TRANSFORMADOR DISTRIBUICAO  30KVA TRIFASICO 60HZ CLASSE 15KV IMERSO EM ÓLEO MINERAL FORNECIMENTO E INSTALACAO</t>
  </si>
  <si>
    <t>TRANSFORMADOR DISTRIBUICAO  45KVA TRIFASICO 60HZ CLASSE 15KV IMERSO EM ÓLEO MINERAL FORNECIMENTO E INSTALACAO</t>
  </si>
  <si>
    <t>RASGOS E ENCHIMENTOS</t>
  </si>
  <si>
    <t>13.1</t>
  </si>
  <si>
    <t>RAS-ALV-005</t>
  </si>
  <si>
    <t>RASGOS ALVENARIA PARA PASSAGEM DE ELETRODUTO D = 15 MM</t>
  </si>
  <si>
    <t>13.2</t>
  </si>
  <si>
    <t>RAS-ALV-010</t>
  </si>
  <si>
    <t>RASGOS ALVENARIA PARA PASSAGEM DE ELETRODUTO D = 32 MM A 50 MM</t>
  </si>
  <si>
    <t>13.3</t>
  </si>
  <si>
    <t>RAS-ALV-015</t>
  </si>
  <si>
    <t>RASGOS ALVENARIA PARA PASSAGEM DE ELETRODUTO D = 65 MM A 100 MM</t>
  </si>
  <si>
    <t>13.4</t>
  </si>
  <si>
    <t>RAS-ALV-020</t>
  </si>
  <si>
    <t>RASGO CONCRETO PARA TUBULAÇÃO D = 15 A 25 MM (1/2" A 1")</t>
  </si>
  <si>
    <t>RAS-ALV-025</t>
  </si>
  <si>
    <t>RASGO CONCRETO PARA TUBULAÇÃO D = 32 A 50 MM (1 1/4" A 2")</t>
  </si>
  <si>
    <t>RAS-ALV-030</t>
  </si>
  <si>
    <t>RASGO CONCRETO PARA TUBULAÇÃO D = 65 A 100 MM (1 1/2" A 4")</t>
  </si>
  <si>
    <t>ENC-ALV-005</t>
  </si>
  <si>
    <t>ENCHIMENTO DE RASGOS ALVENARIA OU CONCRETO TRAÇO 1:4, D = 15 MM A 25 MM</t>
  </si>
  <si>
    <t>ENC-ALV-010</t>
  </si>
  <si>
    <t>ENCHIMENTO DE RASGOS ALVENARIA OU CONCRETO TRAÇO 1:4, D = 32 MM A 50 MM</t>
  </si>
  <si>
    <t>ENC-ALV-015</t>
  </si>
  <si>
    <t>ENCHIMENTO DE RASGOS ALVENARIA OU CONCRETO TRAÇO 1:4, D = 65 MM A 100 MM</t>
  </si>
  <si>
    <t>ESQUADRIAS DE MADEIRA</t>
  </si>
  <si>
    <t>14.1</t>
  </si>
  <si>
    <t>ESQ-BAT-005</t>
  </si>
  <si>
    <t>BATE MACA DE MADEIRA DE LEI ENVERNIZADA</t>
  </si>
  <si>
    <t>14.2</t>
  </si>
  <si>
    <t>ESQ-BAT-010</t>
  </si>
  <si>
    <t>PROTETOR DE PAREDE BATE MACA EM PVC RÍGIDO DE ALTO IMPACTO, BASE DE FIXAÇÃO, TERMINAIS DE ACABAMENTO E ADAPTADORES L = 200 MM</t>
  </si>
  <si>
    <t>14.3</t>
  </si>
  <si>
    <t>14.4</t>
  </si>
  <si>
    <t>14.5</t>
  </si>
  <si>
    <t>ESQ-FOL-025</t>
  </si>
  <si>
    <t>FOLHA DE PORTA MADEIRA DE LEI PRANCHETA PARA PINTURA 90 X 210 CM</t>
  </si>
  <si>
    <t>ESQ-MAR-020</t>
  </si>
  <si>
    <t>MARCO EM MADEIRA DE LEI PARA PINTURA, L = 14 CM, 90 X 210 CM</t>
  </si>
  <si>
    <t>PORTA DE MADEIRA, TIPO PRANCHETA, COM MARCO FERRO "L" 1 1/4 X 1/8", TARJETA LIVRE/OCUPADO E DOBRADIÇAS - 55 X 160 CM</t>
  </si>
  <si>
    <t>PORTA DE MADEIRA, TIPO PRANCHETA, COM MARCO FERRO "L" 1 1/4 X 1/8", TARJETA E DOBRADIÇAS - 55 X 180 CM</t>
  </si>
  <si>
    <t>PORTA DE MADEIRA, TIPO PRANCHETA, COM MARCO FERRO "L" 1 1/4 X 1/8", TARJETA LIVRE/OCUPADO E DOBRADIÇAS - 55 X 180 CM</t>
  </si>
  <si>
    <t>PORTA DE MADEIRA, TIPO PRANCHETA, COM MARCO FERRO "L" 1 1/4 X 1/8", TARJETA LIVRE/OCUPADO E DOBRADIÇAS - 60 X 165 CM</t>
  </si>
  <si>
    <t>PORTA DE MADEIRA, TIPO PRANCHETA, COM MARCO FERRO "L" 1 1/4 X 1/8", TARJETA LIVRE/OCUPADO E DOBRADIÇAS - 100 X 160 CM</t>
  </si>
  <si>
    <t>PORTA DE ABRIR, MADEIRA DE LEI PRANCHETA PARA PINTURA COMPLETA 60 X 210 CM,COM FERRAGENS EM FERRO LATONADO</t>
  </si>
  <si>
    <t>PORTA DE ABRIR, MADEIRA DE LEI PRANCHETA PARA PINTURA COMPLETA 70 X 210 CM,COM FERRAGENS EM FERRO LATONADO</t>
  </si>
  <si>
    <t>PORTA DE ABRIR, MADEIRA DE LEI PRANCHETA PARA PINTURA COMPLETA 80 X 210 CM,COM FERRAGENS EM FERRO LATONADO</t>
  </si>
  <si>
    <t>PORTA DE ABRIR, MADEIRA DE LEI PRANCHETA PARA PINTURA COMPLETA 90 X 210 CM,COM FERRAGENS EM FERRO LATONADO</t>
  </si>
  <si>
    <t>PORTA EM MADEIRA DE LEI ESPECIAL 90 X 210 CM, PARA PINTURA, PARA P.N.E., COM PROTEÇÃO INFERIOR EM LAMINADO MELAMÍNICO, INCLUSIVE FERRAGENS E MAÇANETA TIPO ALAVANCA (P2)</t>
  </si>
  <si>
    <t>ESQ-REG-005</t>
  </si>
  <si>
    <t>RÉGUA PARA ALISARES DE 5 X 1 CM DE MADEIRA DE LEI PARA PINTURA COLOCADO</t>
  </si>
  <si>
    <t>ESQ-REG-010</t>
  </si>
  <si>
    <t>RÉGUA PARA ALISARES DE 7 X 1 CM DE MADEIRA DE LEI PARA PINTURA COLOCADO</t>
  </si>
  <si>
    <t>CPU</t>
  </si>
  <si>
    <t>PORTA DE ABRIR, MADEIRA DE LEI PRANCHETA, REVESTIDA COM LAMINADO MELAMÍNICO, COMPLETA 82 X 210 CM, MARCO 16 CM,COM FERRAGENS EM FERRO LATONADO</t>
  </si>
  <si>
    <t>PORTA DE ABRIR, MADEIRA DE LEI PRANCHETA, REVESTIDA COM LAMINADO MELAMÍNICO, COMPLETA 92 X 210 CM, MARCO 16 CM,COM FERRAGENS EM FERRO LATONADO</t>
  </si>
  <si>
    <t>PORTA DE ABRIR, MADEIRA DE LEI PRANCHETA, REVESTIDA COM LAMINADO MELAMÍNICO, COMPLETA 102 X 210 CM, MARCO 16 CM,COM FERRAGENS EM FERRO LATONADO</t>
  </si>
  <si>
    <t>PORTA DE ABRIR, MADEIRA DE LEI PRANCHETA, REVESTIDA COM LAMINADO MELAMÍNICO, COMPLETA 112 X 210 CM, MARCO 16 CM,COM FERRAGENS EM FERRO LATONADO</t>
  </si>
  <si>
    <t>ESTRUTURAS DE CONCRETO</t>
  </si>
  <si>
    <t>15.1</t>
  </si>
  <si>
    <t>15.2</t>
  </si>
  <si>
    <t>15.3</t>
  </si>
  <si>
    <t>15.4</t>
  </si>
  <si>
    <t>ED-8504</t>
  </si>
  <si>
    <t>LANÇAMENTO DE CONCRETO EM ESTRUTURA, INCLUSIVE TRANSPORTE ATÉ O LOCAL DE APLICAÇÃO, EXCLUSIVE APLICAÇÃO</t>
  </si>
  <si>
    <t>EST-ANC-005</t>
  </si>
  <si>
    <t>ANCORAGEM DE BARRAS DE AÇO , COM RESINA BASE DE POLIÉSTER</t>
  </si>
  <si>
    <t>DM3</t>
  </si>
  <si>
    <t>EST-FOR-035</t>
  </si>
  <si>
    <t>ESCORAMENTO TUBULAR CONVENCIONAL TIPO "A" (H = 2,11 À 3,20 M) COM ACESSÓRIOS PARA LAJES E VIGAS MACIÇAS, EXCLUSIVE TRANSPORTE E MONTAGEM (ALUGUEL MENSAL)</t>
  </si>
  <si>
    <t>M3*MÊS</t>
  </si>
  <si>
    <t>EST-FOR-040</t>
  </si>
  <si>
    <t>ESCORAMENTO TUBULAR CONVENCIONAL TIPO "B" (H = 3,21 À 4,50 M) COM ACESSÓRIOS PARA LAJES E VIGAS MACIÇAS, EXCLUSIVE TRANSPORTE E MONTAGEM (ALUGUEL MENSAL)</t>
  </si>
  <si>
    <t>EST-FOR-041</t>
  </si>
  <si>
    <t>DESCARGA, MONTAGEM, DESMONTAGEM E CARGA DE ESCORAMENTO METÁLICO TIPOS A E B PARA VIGAS E LAJES</t>
  </si>
  <si>
    <t>EST-FOR-045</t>
  </si>
  <si>
    <t>CIMBRAMENTO DE MADEIRA</t>
  </si>
  <si>
    <t>ESTRUTURAS METÁLICAS</t>
  </si>
  <si>
    <t>16.1</t>
  </si>
  <si>
    <t>EST-MET-010</t>
  </si>
  <si>
    <t>16.2</t>
  </si>
  <si>
    <t>EST-MET-015</t>
  </si>
  <si>
    <t>FORNECIMENTO, FABRICAÇÃO, TRANSPORTE E MONTAGEM DE ESTRUTURA METÁLICA EM PERFIS TUBULARES, INCLUSIVE PINTURA PRIMER</t>
  </si>
  <si>
    <t>16.3</t>
  </si>
  <si>
    <t>EST-MET-030</t>
  </si>
  <si>
    <t>FORNECIMENTO, FABRICAÇÃO, TRANSPORTE E MONTAGEM DE ESTRUTURA METÁLICA PARA TELHADO DE QUADRA POLI ESPORTIVA EM AÇO SAC-41, PINTADA</t>
  </si>
  <si>
    <t>16.4</t>
  </si>
  <si>
    <t>EST-MET-040</t>
  </si>
  <si>
    <t>FORNECIMENTO, FABRICAÇÃO, TRANSPORTE E MONTAGEM DE ESTRUTURA METÁLICA PARA TELHADO SOBRE LAJE PARA TELHAS CERÂMICAS, INCLUSIVE PINTURA PRIMER</t>
  </si>
  <si>
    <t>16.5</t>
  </si>
  <si>
    <t>EST-MET-035</t>
  </si>
  <si>
    <t>FORNECIMENTO, FABRICAÇÃO, TRANSPORTE E MONTAGEM DE ESTRUTURA METÁLICA PARA TELHADO SOBRE LAJE PARA TELHAS METÁLICAS, INCLUSIVE PINTURA PRIMER</t>
  </si>
  <si>
    <t>FORROS</t>
  </si>
  <si>
    <t>17.1</t>
  </si>
  <si>
    <t>FORRO DE GESSO EM PLACAS ACARTONADAS - FGA</t>
  </si>
  <si>
    <t>17.2</t>
  </si>
  <si>
    <t>17.3</t>
  </si>
  <si>
    <t>17.4</t>
  </si>
  <si>
    <t>FORRO EM PVC BRANCO DE L = 20 CM</t>
  </si>
  <si>
    <t>17.5</t>
  </si>
  <si>
    <t>ED-52311</t>
  </si>
  <si>
    <t>MANTA ISOLANTE PARA TELHADOS</t>
  </si>
  <si>
    <t>17.6</t>
  </si>
  <si>
    <t>FOR-GES-020</t>
  </si>
  <si>
    <t>COLOCAÇÃO DE MOLDURA DE GESSO</t>
  </si>
  <si>
    <t>FORRO DE MADEIRA DE PINUS</t>
  </si>
  <si>
    <t>PLACA DE FORRO EM FIBRA MINERAL E=14 MM</t>
  </si>
  <si>
    <t>FERRAGENS</t>
  </si>
  <si>
    <t>18.1</t>
  </si>
  <si>
    <t>FRG-DOB-005</t>
  </si>
  <si>
    <t>DOBRADIÇA DE FERRO CROMADO 3" X 2"</t>
  </si>
  <si>
    <t>18.2</t>
  </si>
  <si>
    <t>DOBRADIÇA DE FERRO CROMADA 3" X 2 1/2"</t>
  </si>
  <si>
    <t>18.3</t>
  </si>
  <si>
    <t>DOBRADIÇA DE FERRO CROMADA 3 1/2" X 2 1/2"</t>
  </si>
  <si>
    <t>18.4</t>
  </si>
  <si>
    <t>FUNDAÇÕES</t>
  </si>
  <si>
    <t>19.1</t>
  </si>
  <si>
    <t>19.2</t>
  </si>
  <si>
    <t>19.3</t>
  </si>
  <si>
    <t>19.4</t>
  </si>
  <si>
    <t>19.5</t>
  </si>
  <si>
    <t>19.6</t>
  </si>
  <si>
    <t>19.7</t>
  </si>
  <si>
    <t>VB</t>
  </si>
  <si>
    <t>19.8</t>
  </si>
  <si>
    <t>19.9</t>
  </si>
  <si>
    <t>FUN-PRE-006</t>
  </si>
  <si>
    <t>MOBILIZAÇÃO E DESMOBILIZAÇÃO DE EQUIPAMENTO PARA ESTACA CRAVADA DMT DE 50,1 A 100 KM</t>
  </si>
  <si>
    <t>FUN-PRE-020</t>
  </si>
  <si>
    <t>ESTACA PRÉ-MOLDADA DE CONCRETO ARMADO CRAVADA D = 260 MM/70T</t>
  </si>
  <si>
    <t>FUN-PRE-028</t>
  </si>
  <si>
    <t>ESTACA PRÉ-MOLDADA DE CONCRETO ARMADO CRAVADA D = 500 MM/150T</t>
  </si>
  <si>
    <t>INSTALAÇÕES HIDRÁULICAS</t>
  </si>
  <si>
    <t>20.1</t>
  </si>
  <si>
    <t>20.2</t>
  </si>
  <si>
    <t>20.3</t>
  </si>
  <si>
    <t>20.4</t>
  </si>
  <si>
    <t>20.5</t>
  </si>
  <si>
    <t>20.6</t>
  </si>
  <si>
    <t>HID-DAG-020</t>
  </si>
  <si>
    <t>CAIXA DÁGUA DE POLIETILENO COM TAMPA 1500 L</t>
  </si>
  <si>
    <t>HID-DES-005</t>
  </si>
  <si>
    <t>CAIXA DE DESCARGA PLÁSTICA EXTERNA 12 LTS INSTALADA COM ACESSÓRIOS</t>
  </si>
  <si>
    <t>HID-GOR-030</t>
  </si>
  <si>
    <t>CAIXA DE GORDURA PRÉ-FABRICADA SIMPLES VOL. 31 LITROS</t>
  </si>
  <si>
    <t>HID-GOR-035</t>
  </si>
  <si>
    <t>CAIXA DE GORDURA PRÉ FABRICADA SIMPLES VOL. 120 LITROS</t>
  </si>
  <si>
    <t>HID-INS-005</t>
  </si>
  <si>
    <t>CAIXA DE INSPEÇÃO DE POLIETILENO , Ø 100 MM</t>
  </si>
  <si>
    <t>HID-MIT-005</t>
  </si>
  <si>
    <t>MITRA PVC RÍGIDO (TERMINAL DE VENTILAÇÃO TIPO) 75 MM</t>
  </si>
  <si>
    <t>HID-RAL-012</t>
  </si>
  <si>
    <t>RALO SIFONADO PVC CILINDRICO 100 X 70 X 40 MM COM GRELHA QUADRADA</t>
  </si>
  <si>
    <t>REGISTRO PRESSÃO COM CANOPLA CROMADO D = 15 MM (1/2") - PADRÃO POPULAR</t>
  </si>
  <si>
    <t>REGISTRO PRESSÃO COM CANOPLA CROMADO D = 20 MM (3/4") - PADRÃO POPULAR</t>
  </si>
  <si>
    <t>ED-49967</t>
  </si>
  <si>
    <t>REGISTRO DE PRESSÃO, TIPO BASE,  ROSCÁVEL 1" (PARA TUBO SOLDÁVEL OU PPR DN 32MM/CPVC DN 28MM), INCLUSIVE ACABAMENTO (PADRÃO MÉDIO) E CANOPLA CROMADOS</t>
  </si>
  <si>
    <t>HID-REG-086</t>
  </si>
  <si>
    <t>REGISTRO DE GAVETA COM CANOPLA D = 32 MM (1 1/4") - PADRÃO POPULAR</t>
  </si>
  <si>
    <t>HID-REG-091</t>
  </si>
  <si>
    <t>HID-REG-090</t>
  </si>
  <si>
    <t>REGISTRO DE GAVETA, TIPO BASE,  ROSCÁVEL 1.1/2" (PARA TUBO SOLDÁVEL OU PPR DN 50MM/CPVC DN 42MM), INCLUSIVE ACABAMENTO (PADRÃO MÉDIO) E CANOPLA CROMADOS</t>
  </si>
  <si>
    <t>REGISTRO DE GAVETA, TIPO BASE,  ROSCÁVEL 1.1/2" (PARA TUBO SOLDÁVEL OU PPR DN 50MM/CPVC DN 42MM), INCLUSIVE ACABAMENTO (PADRÃO POPULAR) E CANOPLA CROMADOS</t>
  </si>
  <si>
    <t>HID-REG-095</t>
  </si>
  <si>
    <t>REGISTRO DE ESFERA EM PVC SOLDÁVEL, Ø 20 MM</t>
  </si>
  <si>
    <t>HID-SEC-005</t>
  </si>
  <si>
    <t>CAIXA SECA DE PVC RÍGIDO , 100 X 100 X 40 MM</t>
  </si>
  <si>
    <t>HID-SIF-011</t>
  </si>
  <si>
    <t>CAIXA SIFONADA EM PVC COM GRELHA REDONDA 100 X 100 X 40 MM</t>
  </si>
  <si>
    <t>HID-SIF-035</t>
  </si>
  <si>
    <t>CAIXA SIFONADA EM PVC COM TAMPA CEGA 150 X 185 X 75 MM</t>
  </si>
  <si>
    <t>HID-TAM-005</t>
  </si>
  <si>
    <t>TAMPA INSPEÇÃO PARA CAIXA 580 - C 10 X 10 CM</t>
  </si>
  <si>
    <t>HID-TAM-010</t>
  </si>
  <si>
    <t>TAMPA INSPEÇÃO PARA CAIXA 580 - C 15 X 15 CM</t>
  </si>
  <si>
    <t>INSTALAÇÕES DE OBRA</t>
  </si>
  <si>
    <t>21.1</t>
  </si>
  <si>
    <t>IIO-ARE-070</t>
  </si>
  <si>
    <t>ÁREA COBERTA EM TELHA FIBROCIMENTO PARA BANCAS - PADRÃO DEER-MG</t>
  </si>
  <si>
    <t>21.2</t>
  </si>
  <si>
    <t>IIO-BAR-015</t>
  </si>
  <si>
    <t>BARRACÃO DEPÓSITO E FERRAMENTARIA TIPO I, A = 14,52 M2 (OBRA DE PEQUENO PORTE, EFETIVO ATÉ 30 HOMENS), INCLUSIVE MOBILIÁRIO - PADRÃO DEER-MG</t>
  </si>
  <si>
    <t>21.3</t>
  </si>
  <si>
    <t>IIO-CER-025</t>
  </si>
  <si>
    <t>CERCA DE 5 FIOS DE ARAME FARPA DO E MOURÕES DE EUCALIPTO</t>
  </si>
  <si>
    <t>21.4</t>
  </si>
  <si>
    <t>MOBILIZAÇÃO E DESMOBILIZAÇÃO DE CONTAINER</t>
  </si>
  <si>
    <t>21.5</t>
  </si>
  <si>
    <t>CONTAINER 6,00 X 2,30 X 2,50 M COM ISOLAMENTO TÉRMICO - ESCRITÓRIO COM AR CONDICIONADO E SANITÁRIO COMPLETO</t>
  </si>
  <si>
    <t>MÊS</t>
  </si>
  <si>
    <t>CONTAINER 6,00 X 2,30 X 2,50 M COM ISOLAMENTO TÉRMICO - DEPÓSITO E FERRAMENTARIA COM LAVATÓRIO</t>
  </si>
  <si>
    <t>IIO-LIG-005</t>
  </si>
  <si>
    <t>LIGAÇÃO PREDIAL DE ÁGUA 1/2" CAVALETE SIMPLES - COPASA</t>
  </si>
  <si>
    <t>IIO-LIG-010</t>
  </si>
  <si>
    <t>LIGAÇÃO PROVISÓRIA DE LUZ E FORÇA-PADRÃO PROVISÓRIO 30KVA</t>
  </si>
  <si>
    <t>IIO-PLA-005</t>
  </si>
  <si>
    <t>FORNECIMENTO E COLOCAÇÃO DE PLACA DE OBRA EM CHAPA GALVANIZADA (3,00 X 1,5 0 M) - EM CHAPA GALVANIZADA 0,26 AFIXADAS COM REBITES 540 E PARAFUSOS 3/8, EM ESTRUTURA METÁLICA VIGA U 2" ENRIJECIDA COM METALON 20 X 20, SUPORTE EM EUCALIPTO AUTOCLAVADO PINTADAS</t>
  </si>
  <si>
    <t>IIO-SAN-005</t>
  </si>
  <si>
    <t>BANHEIRO QUÍMICO 110 X 120 X 230 CM COM MANUTENÇÃO</t>
  </si>
  <si>
    <t>IIO-TAP-005</t>
  </si>
  <si>
    <t>TAPUME EM CHAPA COMPENSADO DE 12 MM E PONTALETES H = 2,20 M</t>
  </si>
  <si>
    <t>IIO-TAP-035</t>
  </si>
  <si>
    <t>TAPUME DE TELA GALVANIZAADA # 2, FIO 14 COM BASE DE CONCRETO</t>
  </si>
  <si>
    <t>REMANEJAMENTO DE TAPUME</t>
  </si>
  <si>
    <t>IMPERMEABILIZAÇÃO</t>
  </si>
  <si>
    <t>22.1</t>
  </si>
  <si>
    <t>22.2</t>
  </si>
  <si>
    <t>IMP-ASF-005</t>
  </si>
  <si>
    <t>IMPERMEABILIZAÇÃO COM MANTA ASFÁLTICA PRÉ-FABRICADA, E = 4 MM</t>
  </si>
  <si>
    <t>22.3</t>
  </si>
  <si>
    <t>IMP-ASF-010</t>
  </si>
  <si>
    <t>IMPERMEABILIZAÇÃO COM MANTA ASFÁLTICA PRÉ-FABRICADA, E = 4 MM - ANTI-RAIZ</t>
  </si>
  <si>
    <t>22.4</t>
  </si>
  <si>
    <t>IMP-CAM-005</t>
  </si>
  <si>
    <t>CAMADA DE REGULARIZAÇÃO ARGAMASSA TRAÇO 1:3, ESPESSURA MÉDIA 3,0 CM</t>
  </si>
  <si>
    <t>22.5</t>
  </si>
  <si>
    <t>IMP-CRI-006</t>
  </si>
  <si>
    <t>IMPERMEABILIZAÇÃO POR CRISTALIZAÇÃO</t>
  </si>
  <si>
    <t>IMP-PAR-005</t>
  </si>
  <si>
    <t>IMPERMEABILIZAÇÃO DE ALICERCE COM TINTA BETUMINOSA EM PAREDE DE 1 1/2 TIJOLO</t>
  </si>
  <si>
    <t>IMP-PIN-005</t>
  </si>
  <si>
    <t>PINTURA COM EMULSÃO ASFÁLTICA</t>
  </si>
  <si>
    <t>IMP-PIN-010</t>
  </si>
  <si>
    <t>PINTURA IMPEREMABILIZANTE COM ARGAMASSA POLIMÉRICA</t>
  </si>
  <si>
    <t>IMP-PRO-005</t>
  </si>
  <si>
    <t>PROTEÇÃO MECÂNICA COM AREIA E CIMENTO E = 1,50 CM</t>
  </si>
  <si>
    <t>INCÊNDIO</t>
  </si>
  <si>
    <t>23.1</t>
  </si>
  <si>
    <t>INC-ACI-005</t>
  </si>
  <si>
    <t>ACIONADOR MANUAL DE ALARME DE INCÊNDIO</t>
  </si>
  <si>
    <t>23.2</t>
  </si>
  <si>
    <t>INC-ADP-005</t>
  </si>
  <si>
    <t>ADAPTADOR EM LATAO P/ INSTALACAO PREDIAL DE COMBATE A INCENDIO ENGATE RAPIDO 1 1/2" X ROSCA INTERNA 5 FIOS 2 1/2"</t>
  </si>
  <si>
    <t>23.3</t>
  </si>
  <si>
    <t>INC-ADP-006</t>
  </si>
  <si>
    <t>ADAPTADOR EM LATAO P/ INSTALACAO PREDIAL DE COMBATE A INCENDIO ENGATE RAPIDO 2 1/2" X ROSCA INTERNA 5 FIOS 2 1/2"</t>
  </si>
  <si>
    <t>23.4</t>
  </si>
  <si>
    <t>INC-BOM-005</t>
  </si>
  <si>
    <t>ELETROBOMBA MOTOR DE 3,0 CV, 220V, TRIFÁSICO COM CAPACIDADE DE VAZÃO DE 2501/MIN. A 18 MCA DE PRESSÃO</t>
  </si>
  <si>
    <t>23.5</t>
  </si>
  <si>
    <t>23.6</t>
  </si>
  <si>
    <t>INC-BOM-015</t>
  </si>
  <si>
    <t>PRESSOSTATO TELEMECANIQUE, MODELO XML B004 A2S11, COM ESCALA DE 3 A 58 PSI</t>
  </si>
  <si>
    <t>23.7</t>
  </si>
  <si>
    <t>INC-BOM-025</t>
  </si>
  <si>
    <t>CILINDRO DE PRESSÃO OU MOLA PNEUMÁTICA DE DIÂMETRO 150MM, COMPRIMENTO DE 1,20M COM GARRAS PARA FIXAÇÃO NA PAREDE</t>
  </si>
  <si>
    <t>23.8</t>
  </si>
  <si>
    <t>INC-BOM-030</t>
  </si>
  <si>
    <t>SIRENE PARA ALARME DE BOMBA EM FUNCIONAMENTO, 220V</t>
  </si>
  <si>
    <t>INC-CHA-005</t>
  </si>
  <si>
    <t>CHAVE PARA CONEXÕES DE ENGATE RÁPIDO, (STORZ), 63 X 38 MM</t>
  </si>
  <si>
    <t>INC-ESG-005</t>
  </si>
  <si>
    <t>ESGUICHO TIPO AGULHETA, JUNTA DE UNIÃO ENGATE RÁPIDO D = 38 MM</t>
  </si>
  <si>
    <t>TAMPÃO CEGO COM CORRENTE PARA HIDRANTE DE PASSEIO 2.1/2"</t>
  </si>
  <si>
    <t>MANUTENÇÃO E/OU TESTE EM EXTINTOR DE INCÊNDIO AP 10 L</t>
  </si>
  <si>
    <t>MANUTENÇÃO E/OU TESTE EM EXTINTOR DE INCÊNDIO AP 75 L</t>
  </si>
  <si>
    <t>MANUTENÇÃO E/OU TESTE EM EXTINTOR DE INCÊNDIO CO2 4 KG</t>
  </si>
  <si>
    <t>MANUTENÇÃO E/OU TESTE EM EXTINTOR DE INCÊNDIO CO2 6 KG</t>
  </si>
  <si>
    <t>MANUTENÇÃO E/OU TESTE EM EXTINTOR DE INCÊNDIO CO2 10 KG</t>
  </si>
  <si>
    <t>MANUTENÇÃO E/OU TESTE EM EXINTOR DE INCÊNDIO PQS 4 KG</t>
  </si>
  <si>
    <t>MANUTENÇÃO E/OU TESTE EM EXINTOR DE INCÊNDIO PQS 4,5 KG</t>
  </si>
  <si>
    <t>MANUTENÇÃO E/OU TESTE EM EXINTOR DE INCÊNDIO PQS 6 KG</t>
  </si>
  <si>
    <t>MANUTENÇÃO E/OU TESTE EM EXINTOR DE INCÊNDIO PQS 12 KG</t>
  </si>
  <si>
    <t>MANUTENÇÃO E/OU TESTE EM EXINTOR DE INCÊNDIO PQS 30 KG</t>
  </si>
  <si>
    <t>MANUTENÇÃO E/OU TESTE EM EXINTOR DE INCÊNDIO PQS 50 KG</t>
  </si>
  <si>
    <t>MANUTENÇÃO E/OU TESTE EM EXTINTOR DE INCÊNDIO ABC 4 KG</t>
  </si>
  <si>
    <t>MANUTENÇÃO E/OU TESTE EM EXTINTOR DE INCÊNDIO ABC 4,5 KG</t>
  </si>
  <si>
    <t>MANUTENÇÃO E/OU TESTE EM EXTINTOR DE INCÊNDIO ABC 6 KG</t>
  </si>
  <si>
    <t>MANUTENÇÃO E/OU TESTE EM EXTINTOR DE INCÊNDIO ABC 8 KG</t>
  </si>
  <si>
    <t>INC-EXT-020</t>
  </si>
  <si>
    <t>BASE DECORATIVA PARA EXTINTORES</t>
  </si>
  <si>
    <t>BATERIA 12V/45 Ah, LIVRE DE MANUTENÇÃO</t>
  </si>
  <si>
    <t>CENTRAL DE ILUMINAÇÃO DE EMERGÊNCIA 24 Vcc 1800 W</t>
  </si>
  <si>
    <t>11.37.28</t>
  </si>
  <si>
    <t>LUMINARIA EMERG FAROIS DUPLOS HALOGENIO 55W WETZEL OU EQUIVALENTE</t>
  </si>
  <si>
    <t>MANGUEIRA DE INCÊNDIO (NBR 11861) TIPO 2, DIÂMETRO 1.1/2", COMPR. 15M</t>
  </si>
  <si>
    <t>MANGUEIRA DE INCÊNDIO (NBR 11861) TIPO 2, DIÂMETRO 1.1/2", COMPR. 20M</t>
  </si>
  <si>
    <t>MANGUEIRA DE INCÊNDIO (NBR 11861) TIPO 2, DIÂMETRO 2.1/2", COMPR. 15M</t>
  </si>
  <si>
    <t>MANGUEIRA DE INCÊNDIO (NBR 11861) TIPO 2, DIÂMETRO 2.1/2", COMPR. 20M</t>
  </si>
  <si>
    <t>INC-MAN-020</t>
  </si>
  <si>
    <t>MANÔMETRO WILLY, MOD. 2 1/2", ESCALA DE LEITURA DE 0 A 100 PSI</t>
  </si>
  <si>
    <t>INC-PLA-005</t>
  </si>
  <si>
    <t>PLACA FOTOLUMINESCENTE "E5" - 300 X 300 MM</t>
  </si>
  <si>
    <t>INC-PLA-010</t>
  </si>
  <si>
    <t>PLACA FOTOLUMINESCENTE "E8" - 300 X 300 MM</t>
  </si>
  <si>
    <t>INC-PLA-015</t>
  </si>
  <si>
    <t>PLACA FOTOLUMINESCENTE "S1" OU "S2"- 380 X 190 MM (SAÍDA - DIREITA)</t>
  </si>
  <si>
    <t>INC-PLA-020</t>
  </si>
  <si>
    <t>PLACA FOTOLUMINESCENTE "S1" OU "S2"- 380 X 190 MM (SAÍDA - ESQUERDA)</t>
  </si>
  <si>
    <t>INC-PLA-025</t>
  </si>
  <si>
    <t>PLACA FOTOLUMINESCENTE "S9" - 380 X 190 MM (SAÍDA ESCADA DESCE)</t>
  </si>
  <si>
    <t>INC-PLA-030</t>
  </si>
  <si>
    <t>PLACA FOTOLUMINESCENTE "S10" - 380 X 190 MM (SAÍDA ESCADA SOBE)</t>
  </si>
  <si>
    <t>INC-PLA-035</t>
  </si>
  <si>
    <t>PLACA FOTOLUMINESCENTE "S12" - 380 X 190 MM (SAÍDA)</t>
  </si>
  <si>
    <t>INC-PLA-040</t>
  </si>
  <si>
    <t>PLACA FOTOLUMINESCENTE "A2" - TRIÂNGULO 300 MM (RISCO INCÊNDIO)</t>
  </si>
  <si>
    <t>PLACA FOTOLUMINESCENTE "P1" PROIBIDO FUMAR - 300 X 300 MM</t>
  </si>
  <si>
    <t>INC-PLA-045</t>
  </si>
  <si>
    <t>PLACA FOTOLUMINESCENTE "P2" - D = 300 MM (PROIBIDO PRODUZIR CHAMA)</t>
  </si>
  <si>
    <t>PLACA DE SINALIZAÇÃO M4, PORTA CORTA-FOGO MANTENHA FECHADA, DIMENSÕES MÍNIMAS 260 X 130 MM</t>
  </si>
  <si>
    <t>PLACA DE SINALIZAÇÃO A5, CUIDADO, RISCO DE CHOQUE ELÉTRICO, NAS DIMENSÕES MÍNIMAS 300 X 300 MM</t>
  </si>
  <si>
    <t>PLACA DE SINALIZAÇÃO "E2"; COMANDO MANUAL DE ALARME DE INCÊNDIO, NAS DIMENSÕES 300 X 300 MM</t>
  </si>
  <si>
    <t>PLACA DE SINALIZAÇÃO "E3"; COMANDO MANUAL DE BOMBA DE INCÊNDIO, NAS DIMENSÕES 300 X 300 MM</t>
  </si>
  <si>
    <t>PLACA DE SINALIZAÇÃO "E1"; ALARME SONORO, NAS DIMENSÕES 300 X 300 MM</t>
  </si>
  <si>
    <t>PLACA DE SINALIZAÇÃO M2, INDICAÇÃO DE LOTAÇÃO MÁXIMA ADMITIDA NO RECINTO, NAS DIMENSÕES MÍNIMAS 400 X 200 MM</t>
  </si>
  <si>
    <t>VÁLVULA DE RETENÇÃO VERTICAL 2.1/2"</t>
  </si>
  <si>
    <t>TUBO DE AÇO GALVANIZADO COM COSTURA, CLASSE MÉDIA, DN 65 (2 1/2"), CONEXÃO ROSQUEADA, INSTALADO EM REDE DE ALIMENTAÇÃO PARA HIDRANTE - FORNECIMENTO E INSTALAÇÃO. AF_12/2015</t>
  </si>
  <si>
    <t>PORTA CORTA FOGO P90 COMPLETA</t>
  </si>
  <si>
    <t>24.1</t>
  </si>
  <si>
    <t>JUN-DIL-005</t>
  </si>
  <si>
    <t>ENCHIMENTO DE JUNTA COM MASTIQUE E = 3 MM</t>
  </si>
  <si>
    <t>JUN-DIL-010</t>
  </si>
  <si>
    <t>COSTURA DE TRINCA COM GRAMPO DE AÇO 4,2 MM A CADA 30 CM</t>
  </si>
  <si>
    <t>JUN-DIL-015</t>
  </si>
  <si>
    <t>TRATAMENTO DE JUNTA DE DILATAÇÃO DE LAJES DE TRANSIÇÃO, COM ISOPOR E = 2 CM</t>
  </si>
  <si>
    <t>JUN-ENT-005</t>
  </si>
  <si>
    <t>ENTELAMENTO CORRETIVO DE SUPERFÍCIE COM TRINCA POR RETRAÇÃO OU DILATAÇÃO, REVESTIDA COM ARGAMASSA DE CAL HIDRATADA E AREIA SEM PENEIRAR TRAÇO 1:3, LARGURA DA TELA = 15 CM</t>
  </si>
  <si>
    <t>JUN-ENT-010</t>
  </si>
  <si>
    <t>ENTELAMENTO PREVENTIVO DE SUPERFÍCIE SUJEITA A TRINCA, LARGURA DA TELA ADESIVA 25 CM</t>
  </si>
  <si>
    <t>JUN-ENT-015</t>
  </si>
  <si>
    <t>TELA SOLDADA PARA PREVENÇÃO DE TRINCAS EM ALVENARIA/ESTRUTURA, LARGURA 6 CM</t>
  </si>
  <si>
    <t>JUN-ENT-020</t>
  </si>
  <si>
    <t>TELA SOLDADA PARA PREVENÇÃO DE TRINCAS EM ALVENARIA/ESTRUTURA, LARGURA 7,5 CM</t>
  </si>
  <si>
    <t>JUN-ENT-025</t>
  </si>
  <si>
    <t>TELA SOLDADA PARA PREVENÇÃO DE TRINCAS EM ALVENARIA/ESTRUTURA, LARGURA 10,5 CM</t>
  </si>
  <si>
    <t>JUN-ENT-030</t>
  </si>
  <si>
    <t>TELA SOLDADA PARA PREVENÇÃO DE TRINCAS EM ALVENARIA/ESTRUTURA, LARGURA 12 CM</t>
  </si>
  <si>
    <t>LAJES</t>
  </si>
  <si>
    <t>25.1</t>
  </si>
  <si>
    <t>25.2</t>
  </si>
  <si>
    <t>ESCORAMENTO PARA LAJE PRÉ MOLDADAS EM TABUAS DE PINHO, INCLUSIVE RETIRADA</t>
  </si>
  <si>
    <t>25.3</t>
  </si>
  <si>
    <t>25.4</t>
  </si>
  <si>
    <t>LAJ-REV-055</t>
  </si>
  <si>
    <t>LAJE PRÉ-MOLDADA, A REVESTIR, INCLUSIVE CAPEAMENTO E = 4 CM, SC = 370 KG/M2</t>
  </si>
  <si>
    <t>LIMPEZA E CONSERVAÇÃO</t>
  </si>
  <si>
    <t>26.1</t>
  </si>
  <si>
    <t>LIM-CAL-005</t>
  </si>
  <si>
    <t>LIMPEZA (DESOBSTRUÇÃO) DE CALHAS</t>
  </si>
  <si>
    <t>26.2</t>
  </si>
  <si>
    <t>LIM-CER-005</t>
  </si>
  <si>
    <t>LIMPEZA DE MATERIAL CERÂMICO</t>
  </si>
  <si>
    <t>26.3</t>
  </si>
  <si>
    <t>LAVAGEM DE FACHADA COM HIDROJATEAMENTO</t>
  </si>
  <si>
    <t>26.4</t>
  </si>
  <si>
    <t>LIM-GER-005</t>
  </si>
  <si>
    <t>LIMPEZA GERAL DE OBRA</t>
  </si>
  <si>
    <t>26.5</t>
  </si>
  <si>
    <t>26.6</t>
  </si>
  <si>
    <t>LIM-PER-005</t>
  </si>
  <si>
    <t>LIMPEZA PERMANENTE DA OBRA - 01 SERVENTEX 8 HORAS DIÁRIAS</t>
  </si>
  <si>
    <t>LIM-PER-010</t>
  </si>
  <si>
    <t>LIMPEZA PERMANENTE DA OBRA - 01 SERVENTEX 4 HORAS DIÁRIAS</t>
  </si>
  <si>
    <t>LIM-ROD-005</t>
  </si>
  <si>
    <t>LIMPEZA DE RODAPÉ</t>
  </si>
  <si>
    <t>LIM-VID-005</t>
  </si>
  <si>
    <t>LIMPEZA DE VIDROS E ESPELHOS</t>
  </si>
  <si>
    <t>27.1</t>
  </si>
  <si>
    <t>LOU-BOJ-005</t>
  </si>
  <si>
    <t>BOJO EM AÇO INOX N° 1 (46,5 X 33 X 11,5 CM) COM VÁLVULA E SIFÃO CROMADOS</t>
  </si>
  <si>
    <t>27.2</t>
  </si>
  <si>
    <t>LOU-BOJ-010</t>
  </si>
  <si>
    <t>BOJO EM AÇO INOX N° 2 (56 X 33 X 11,5 CM) COM VÁLVULA E SIFÃO CROMADOS</t>
  </si>
  <si>
    <t>27.3</t>
  </si>
  <si>
    <t>27.4</t>
  </si>
  <si>
    <t>27.5</t>
  </si>
  <si>
    <t>27.6</t>
  </si>
  <si>
    <t>27.7</t>
  </si>
  <si>
    <t>27.8</t>
  </si>
  <si>
    <t>27.9</t>
  </si>
  <si>
    <t>LOU-MIC-010</t>
  </si>
  <si>
    <t>MICTÓRIO COLETIVO DE AÇO INOXIDÁVEL CHAPA 22 DESENVOLVIMENTO 1,00 M</t>
  </si>
  <si>
    <t>27.10</t>
  </si>
  <si>
    <t>LOU-TAN-005</t>
  </si>
  <si>
    <t>TANQUE DE AÇO INOXIDÁVEL AISI 304, 60 X 60 X 40 CM, ASSENTADO EM BANCADA, INCLUSIVE VÁLVULA E SIFÃO CROMADOS</t>
  </si>
  <si>
    <t>ED-9155</t>
  </si>
  <si>
    <t>TANQUE DE MÁRMORE SINTÉTICO SIMPLES, CAPACIDADE 20 LITROS, INCLUSIVE ACESSÓRIOS DE FIXAÇÃO, VÁLVULA DE ESCOAMENTO DE METAL COM ACABAMENTO CROMADO, SIFÃO DE METAL TIPO COPO COM ACABAMENTO CROMADO, FORNECIMENTO E INSTALAÇÃO, EXCLUSIVE TORNEIRA</t>
  </si>
  <si>
    <t>ED-9156</t>
  </si>
  <si>
    <t>TANQUE DE MÁRMORE SINTÉTICO DUPLO, CAPACIDADE 37 LITROS, INCLUSIVE ACESSÓRIOS DE FIXAÇÃO, VÁLVULA DE ESCOAMENTO DE METAL COM ACABAMENTO CROMADO, SIFÃO DE METAL TIPO COPO COM ACABAMENTO CROMADO, FORNECIMENTO E INSTALAÇÃO, EXCLUSIVE TORNEIRA</t>
  </si>
  <si>
    <t>LOU-TAN-035</t>
  </si>
  <si>
    <t>TANQUE EM POLIPROPILENO , 15 LITROS, DIMENSÕES 49 X 43 X 28 CM</t>
  </si>
  <si>
    <t>LOU-TAN-040</t>
  </si>
  <si>
    <t>TANQUE EM POLIPROPILENO , 24 LITROS, DIMENSÕES 58 X 52 X 32 CM</t>
  </si>
  <si>
    <t>LOU-VAS-005</t>
  </si>
  <si>
    <t>VASO SANITÁRIO ENVELOPADO</t>
  </si>
  <si>
    <t>LOU-VAS-015</t>
  </si>
  <si>
    <t>VASO SANITÁRIO LOUÇA BRANCA COM CAIXA ACOPLADA</t>
  </si>
  <si>
    <t>LOU-VAS-035</t>
  </si>
  <si>
    <t>VASO SANITÁRIO LOUÇA BRANCA INCLUSIVE VÁLVULA DE DESCARGA COM INSTALAÇÃO DE SÓCULO NA BASE DA BACIA DEVENDO ACOMPANHAR A PROJEÇÃO DA BASE NÃO ULTRAPASSANDO EM 0,05 M O SEU CONTORNO, TENDO A ALTURA MÁXIMA (BACIA + ASSENTO) H = 46 CM</t>
  </si>
  <si>
    <t>MESAS E BANCOS</t>
  </si>
  <si>
    <t>28.1</t>
  </si>
  <si>
    <t>MES-ARD-005</t>
  </si>
  <si>
    <t>CONJUNTO DE MESA E BANCOS DE ARDÓSIA</t>
  </si>
  <si>
    <t>28.2</t>
  </si>
  <si>
    <t>29.1</t>
  </si>
  <si>
    <t>29.2</t>
  </si>
  <si>
    <t>TORNEIRA DE BÓIA, D = 15 MM (1/2")</t>
  </si>
  <si>
    <t>29.3</t>
  </si>
  <si>
    <t>TORNEIRA DE BÓIA, D = 20 MM (3/4")</t>
  </si>
  <si>
    <t>29.4</t>
  </si>
  <si>
    <t>TORNEIRA DE BÓIA, D = 25 MM (1")</t>
  </si>
  <si>
    <t>29.5</t>
  </si>
  <si>
    <t>29.6</t>
  </si>
  <si>
    <t>MET-CHU-030</t>
  </si>
  <si>
    <t>CHUVEIRO ELÉTRICO COM RESISTÊNCIA BLINDADA</t>
  </si>
  <si>
    <t>MET-CRI-005</t>
  </si>
  <si>
    <t>CRIVO PARA CHUVEIRO 526 D = 3" X 1/2"</t>
  </si>
  <si>
    <t>MET-DUC-005</t>
  </si>
  <si>
    <t>DUCHA HIGIÊNICA COM REGISTRO PARA CONTROLE DE FLUXO DE ÁGUA 1/2"</t>
  </si>
  <si>
    <t>MET-LIG-005</t>
  </si>
  <si>
    <t>LIGAÇÃO FLEXÍVEL PARA BIDÊ, LAVATÓRIO, MICTÓRIO 1/2"</t>
  </si>
  <si>
    <t>MET-LIG-010</t>
  </si>
  <si>
    <t>LIGAÇÃO PARA SAÍDA DE VASO SANITÁRIO PVC CROMADO</t>
  </si>
  <si>
    <t>MET-TOR-021</t>
  </si>
  <si>
    <t>TORNEIRA DE PAREDE PARA PIA DE COZINHA COM AREJADOR CROMADA</t>
  </si>
  <si>
    <t>MET-TOR-022</t>
  </si>
  <si>
    <t>TORNEIRA DE PAREDE PARA PIA DE COZINHA SEM AREJADOR CROMADA</t>
  </si>
  <si>
    <t>MET-TOR-030</t>
  </si>
  <si>
    <t>TORNEIRA PARA LAVATÓRIO PRESMATIC ANTIVANDALISMO</t>
  </si>
  <si>
    <t>MET-TUB-010</t>
  </si>
  <si>
    <t>TUBO PARA CAIXA DE DESCARGA LONGO D = 1 1/2"</t>
  </si>
  <si>
    <t>MET-VAL-005</t>
  </si>
  <si>
    <t>VÁLVULA AMERICANA PIA INOX 1 1/2" X 3/4"</t>
  </si>
  <si>
    <t>MET-VAL-010</t>
  </si>
  <si>
    <t>VÁLVULA AMERICANA PIA INOX 4" X 1 1/2"</t>
  </si>
  <si>
    <t>MET-VAL-035</t>
  </si>
  <si>
    <t>VÁLVULA PARA TANQUE D = 1 1/2"</t>
  </si>
  <si>
    <t>MUROS</t>
  </si>
  <si>
    <t>30.1</t>
  </si>
  <si>
    <t>30.2</t>
  </si>
  <si>
    <t>MUR-BLO-015</t>
  </si>
  <si>
    <t>MURO DIVISÓRIO BLOCO DE CONCRETO REVESTIDO E = 15 CM, H = 2,20 M, INCLUSIVE SAPATA DE CONCRETO ARMADO FCK = 15 MPA, 50 X 55 CM</t>
  </si>
  <si>
    <t>30.3</t>
  </si>
  <si>
    <t>MUR-CAL-010</t>
  </si>
  <si>
    <t>MURO DE VEDAÇÃO DE CONCRETO PRÉ-MOLDADO TIPO CALHA V ALTURA LIVRE = 2,50 M, SAPATA CONCRETO 1:3:6, 30 X 50 CM</t>
  </si>
  <si>
    <t>30.4</t>
  </si>
  <si>
    <t>MUR-CON-010</t>
  </si>
  <si>
    <t>CONCERTINA CLIPADA MODELO ESPIRAL HELICOIDAL DUPLA D = 610 MM</t>
  </si>
  <si>
    <t>30.5</t>
  </si>
  <si>
    <t>CALÇAMENTO</t>
  </si>
  <si>
    <t>31.1</t>
  </si>
  <si>
    <t>21.03.03</t>
  </si>
  <si>
    <t>MEIO FIO CONCRETO FCK&gt;=18MPA TIPO A (12X16,7X35)CM</t>
  </si>
  <si>
    <t>31.2</t>
  </si>
  <si>
    <t>21.03.04</t>
  </si>
  <si>
    <t>MEIO FIO CONCRETO FCK&gt;=18MPA TIPO B (12X18,0X45)CM</t>
  </si>
  <si>
    <t>31.3</t>
  </si>
  <si>
    <t>21.03.16</t>
  </si>
  <si>
    <t>CORDAO DE CONC. PREMOLDADO BOLEADO 10X10 COM BASE</t>
  </si>
  <si>
    <t>31.4</t>
  </si>
  <si>
    <t>OBR-VIA-206</t>
  </si>
  <si>
    <t>PARALELEPÍPEDO, RETIRADA E REASSENTAMENTO SOBRE COXIM DE AREIA</t>
  </si>
  <si>
    <t>31.5</t>
  </si>
  <si>
    <t>31.6</t>
  </si>
  <si>
    <t>OBR-VIA-208</t>
  </si>
  <si>
    <t>CALÇAMENTO EM BLOQUETE, RETIRADA E REASSENTAMENTO SOBRE COXIM DE AREIA</t>
  </si>
  <si>
    <t>31.7</t>
  </si>
  <si>
    <t>OBR-VIA-210</t>
  </si>
  <si>
    <t>EXECUÇÃO DE CALÇAMENTO EM BLOQUETE - E = 6 CM - FCK = 25 MPA, INCLUINDO FORNECIMENTO E TRANSPORTE DE TODOS OS MATERIAIS, COLCHÃO DE ASSENTAMENTO E = 6 CM</t>
  </si>
  <si>
    <t>PAISAGISMO</t>
  </si>
  <si>
    <t>32.1</t>
  </si>
  <si>
    <t>32.2</t>
  </si>
  <si>
    <t>32.3</t>
  </si>
  <si>
    <t>32.4</t>
  </si>
  <si>
    <t>PAI-GRA-005</t>
  </si>
  <si>
    <t>PLANTIO DE GRAMA BATATAIS EM PLACAS, INCLUSIVE TERRA VEGETAL E CONSERVAÇÃO POR 30 DIAS</t>
  </si>
  <si>
    <t>32.5</t>
  </si>
  <si>
    <t>32.6</t>
  </si>
  <si>
    <t>32.7</t>
  </si>
  <si>
    <t>21.31.01</t>
  </si>
  <si>
    <t>FORNECIMENTO DE MATERIAL PARA PAISAGISMO TERRA VEGETAL</t>
  </si>
  <si>
    <t>32.8</t>
  </si>
  <si>
    <t>FORNECIMENTO DE MATERIAL PARA PAISAGISMO ADUBO ORGANICO</t>
  </si>
  <si>
    <t>32.9</t>
  </si>
  <si>
    <t>21.31.07</t>
  </si>
  <si>
    <t>FORNECIMENTO DE MATERIAL PARA PAISAGISMO ADUBO MINERAL 10-10-10</t>
  </si>
  <si>
    <t>32.10</t>
  </si>
  <si>
    <t>21.31.08</t>
  </si>
  <si>
    <t>FORNECIMENTO DE MATERIAL PARA PAISAGISMO ADUBO MINERAL 4-14-8</t>
  </si>
  <si>
    <t>32.11</t>
  </si>
  <si>
    <t>21.32.01</t>
  </si>
  <si>
    <t>FORNECIMENTO DE MATERIAL PARA PAISAGISMO CALCAREO DOLOMITICO</t>
  </si>
  <si>
    <t>32.12</t>
  </si>
  <si>
    <t>21.32.02</t>
  </si>
  <si>
    <t>ARVORE - SIBIPIRUNA - CAESALPINIA PELTOPOHOROIDES</t>
  </si>
  <si>
    <t>21.32.03</t>
  </si>
  <si>
    <t>ARVORE - IPE ROSA - TABEBUIA AVELLANEDAE</t>
  </si>
  <si>
    <t>21.32.04</t>
  </si>
  <si>
    <t>ARVORE- PAU-FERRO - CAESALPINIA FERREA LEIOSTACHYA</t>
  </si>
  <si>
    <t>21.32.05</t>
  </si>
  <si>
    <t>ARVORE - ACASSIA MINOSA- ACASSIA PODALYRIIFOLIA</t>
  </si>
  <si>
    <t>21.33.01</t>
  </si>
  <si>
    <t>ARVORE - JACARANDA MIMOSO - JACARANDA CUSPIDIFOLIA</t>
  </si>
  <si>
    <t>21.33.02</t>
  </si>
  <si>
    <t>FORRAÇAO - ACALIPHA - ACALIPHA REPTANS</t>
  </si>
  <si>
    <t>21.33.03</t>
  </si>
  <si>
    <t>FORRAÇAO - WEDELIA - WEDELIA PALUDOSA</t>
  </si>
  <si>
    <t>21.33.04</t>
  </si>
  <si>
    <t>FORRAÇAO - CLOROFITO - CLOROFITUM</t>
  </si>
  <si>
    <t>21.33.05</t>
  </si>
  <si>
    <t>ARBUSTO - BELA EMILIA - PLUMBAGO CAPENSIS</t>
  </si>
  <si>
    <t>21.33.40</t>
  </si>
  <si>
    <t>ARBUSTO - CAMARA - LANTANA CAMARA</t>
  </si>
  <si>
    <t>21.33.41</t>
  </si>
  <si>
    <t>PALMEIRA - LICURI</t>
  </si>
  <si>
    <t>21.33.42</t>
  </si>
  <si>
    <t>21.33.50</t>
  </si>
  <si>
    <t>LIXEIRA TIPO 1-PLASTICA 50L C/SUPORTE METALICO- PADRAO SLU</t>
  </si>
  <si>
    <t>LIXEIRA TIPO 2-METALICA INDIVIDUAL BASCULAVEL CHAPA 20 35L</t>
  </si>
  <si>
    <t>LIXEIRA TIPO 3-PLAST. INDIVIDUAL 80L- 5080-01.P MITRA/EQUIVALENTE.</t>
  </si>
  <si>
    <t>PEITORIL</t>
  </si>
  <si>
    <t>33.1</t>
  </si>
  <si>
    <t>33.2</t>
  </si>
  <si>
    <t>PEI-CON-005</t>
  </si>
  <si>
    <t>PEITORIL DE CONCRETO E = 3 CM, FCK &gt;= 13,5 MPA, L = 20 CM</t>
  </si>
  <si>
    <t>33.3</t>
  </si>
  <si>
    <t>PEI-CON-015</t>
  </si>
  <si>
    <t>PEITORIL PRÉ-MOLDADO EM CONCRETO 18 MPA, INCLUSIVE GANCHO PARA FIXAÇÃO</t>
  </si>
  <si>
    <t>33.4</t>
  </si>
  <si>
    <t>PEI-GRA-005</t>
  </si>
  <si>
    <t>PEITORIL DE GRANITO CINZA ANDORINHA E = 2 CM</t>
  </si>
  <si>
    <t>PINTURA</t>
  </si>
  <si>
    <t>34.1</t>
  </si>
  <si>
    <t>34.2</t>
  </si>
  <si>
    <t>PIN-ACR-006</t>
  </si>
  <si>
    <t>PINTURA ACRÍLICA, EM TETOS, 2 DEMÃOS SEM MASSA CORRIDA, EXCLUSIVE FUNDO SELADOR</t>
  </si>
  <si>
    <t>34.3</t>
  </si>
  <si>
    <t>PIN-CAI-005</t>
  </si>
  <si>
    <t>CAIACAO INTERNA,TRÊS DEMÃOS COM PIGMENTO</t>
  </si>
  <si>
    <t>34.4</t>
  </si>
  <si>
    <t>PIN-CAI-010</t>
  </si>
  <si>
    <t>CAIACAO EXTERNA,TRÊS DEMÃOS COM PIGMENTO</t>
  </si>
  <si>
    <t>PIN-EMA-006</t>
  </si>
  <si>
    <t>EMASSAMENTO DE PAREDES COM 2 DEMÃO DE MASSA ACRÍLICA</t>
  </si>
  <si>
    <t>PIN-EMA-008</t>
  </si>
  <si>
    <t>EMASSAMENTO DE TETOS COM 2 DEMÃO DE MASSA ACRÍLICA</t>
  </si>
  <si>
    <t>PIN-EMA-011</t>
  </si>
  <si>
    <t>EMASSAMENTO DE PAREDES COM 2 DEMÃO DE MASSA PVA</t>
  </si>
  <si>
    <t>PIN-EMA-013</t>
  </si>
  <si>
    <t>EMASSAMENTO DE TETOS COM 2 DEMÃO DE MASSA PVA</t>
  </si>
  <si>
    <t>PIN-EMA-015</t>
  </si>
  <si>
    <t>EMASSAMENTO A ÓLEO SOBRE MADEIRA</t>
  </si>
  <si>
    <t>PIN-EMA-020</t>
  </si>
  <si>
    <t>EMASSAMENTO DE ESQUADRIA DE MADEIRA COM MASSA CORRIDA COM DUAS DEMÃOS, PARA PINTURA A ÓLEO OU ESMALTE</t>
  </si>
  <si>
    <t>PIN-EMA-025</t>
  </si>
  <si>
    <t>EMASSAMENTO DE PAREDE DE GESSO ACARTONADO, DRY-WALL, COM 1 DEMÃO DE MASSA ACRÍLICA</t>
  </si>
  <si>
    <t>PIN-EMA-026</t>
  </si>
  <si>
    <t>EMASSAMENTO DE PAREDE DE GESSO ACARTONADO, DRY-WALL, COM 1 DEMÃO DE MASSA PVA</t>
  </si>
  <si>
    <t>PIN-EPO-010</t>
  </si>
  <si>
    <t>PINTURA EPÓXI AÇO CARBONO COM 2 DEMÃOS DE TINTA BASE EPÓXI COM REVOLVER</t>
  </si>
  <si>
    <t>ED-9919</t>
  </si>
  <si>
    <t>PINTURA EPÓXI EM PAREDE, DUAS (2) DEMÃOS, INCLUSIVE UMA (1) DEMÃO DE MASSA ACRÍLICA, EXCLUSIVE SELADOR ACRÍLICO</t>
  </si>
  <si>
    <t>PIN-EPO-020</t>
  </si>
  <si>
    <t>PINTURA EPÓXI DE FAIXAS DE DEMARCAÇÃO DE PISO</t>
  </si>
  <si>
    <t>PIN-ESM-005</t>
  </si>
  <si>
    <t>PINTURA ÓLEO/ESMALTE, 2 DEMÃOS EM ESQUADRIAS DE FERRO</t>
  </si>
  <si>
    <t>PIN-ESM-010</t>
  </si>
  <si>
    <t>PINTURA ÓLEO/ESMALTE, 2 DEMÃOS EM ESTRUTURA DE AÇO CARBONO</t>
  </si>
  <si>
    <t>PIN-ESM-030</t>
  </si>
  <si>
    <t>PINTURA ÓLEO/ESMALTE, 2 DEMÃOS EM CORRIMÃO EM TUBO GALVANIZADO</t>
  </si>
  <si>
    <t>PIN-ESM-035</t>
  </si>
  <si>
    <t>PINTURA ÓLEO/ESMALTE, 2 DEMÃOS EM ESTRUTURA METÁLICA</t>
  </si>
  <si>
    <t>PIN-LIX-005</t>
  </si>
  <si>
    <t>LIXAMENTO DE PINTURA DE PAREDE</t>
  </si>
  <si>
    <t>PIN-LIX-006</t>
  </si>
  <si>
    <t>LIXAMENTO DE PINTURA DE TETOS</t>
  </si>
  <si>
    <t>PIN-LIX-010</t>
  </si>
  <si>
    <t>LIXAMENTO DE PINTURA EM MADEIRA</t>
  </si>
  <si>
    <t>PIN-LIX-015</t>
  </si>
  <si>
    <t>LIXAMENTO DE PINTURA EM SERRALHERIA</t>
  </si>
  <si>
    <t>PIN-OLE-015</t>
  </si>
  <si>
    <t>PINTURA ÓLEO/ESMALTE, 3 DEMÃOS, SEM MASSA, SOBRE ALVENARIA REBOCADA, EXCLUSIVE FUNDO SELADOR</t>
  </si>
  <si>
    <t>PIN-PER-005</t>
  </si>
  <si>
    <t>PINTURA PRESERVATIVA PARA MADEIRA, MÍNIMO 2 DEMÃOS, COM VERNIZ IMUNIZANTE</t>
  </si>
  <si>
    <t>PIN-PER-010</t>
  </si>
  <si>
    <t>PINTURA PRESERVATIVA PARA MADEIRA SECA, 2 DEMÃOS, COM CUPINICIDA</t>
  </si>
  <si>
    <t>PIN-RES-005</t>
  </si>
  <si>
    <t>PINTURA COM RESINA ACRÍLICA, 2 DEMÃOS, EM CONCRETO</t>
  </si>
  <si>
    <t>PIN-SEL-005</t>
  </si>
  <si>
    <t>PREPARAÇÃO PARA PINTURA EM PAREDES, PVA/ACRÍLICA COM FUNDO SELADOR</t>
  </si>
  <si>
    <t>PIN-SEL-010</t>
  </si>
  <si>
    <t>PREPARAÇÃO PARA PINTURA EM TETOS, PVA/ACRÍLICA COM FUNDO SELADOR</t>
  </si>
  <si>
    <t>PIN-SEL-015</t>
  </si>
  <si>
    <t>PREPARAÇÃO PARA PINTURA EM PAREDE DE GESSO ACARTONADO, DRY-WALL E FORRO DE GESSO, PVA/ACRÍLICA COM FUNDO SELADOR</t>
  </si>
  <si>
    <t>PIN-SIL-005</t>
  </si>
  <si>
    <t>PINTURA A BASE SILICONE, 2 DEMÃOS, EM CONCRETO OU ALVENARIA</t>
  </si>
  <si>
    <t>PIN-SIN-010</t>
  </si>
  <si>
    <t>SINALIZAÇÃO DE VAGA DE ESTACIONAMENTO PARA PORTADORES DE NECESSIDADES ESPECIAIS SOBRE PAVIMENTAÇÃO URBANA</t>
  </si>
  <si>
    <t>PIN-TEX-010</t>
  </si>
  <si>
    <t>PINTURA TEXTURIZADA COM DESEMPENADEIRA DE AÇO, LIXAMENTO E FUNDO SELADOR</t>
  </si>
  <si>
    <t>PIN-TEX-015</t>
  </si>
  <si>
    <t>PINTURA TEXTURIZADA COM ROLO, EXCLUSIVE FUNDO SELADOR</t>
  </si>
  <si>
    <t>PIN-TEX-015D</t>
  </si>
  <si>
    <t>PINTURA TEXTURIZADA COM ROLO,INCLUSIVE LIXAMENTO E FUNDO SELADOR</t>
  </si>
  <si>
    <t>PIN-TRA-006</t>
  </si>
  <si>
    <t>TRATAMENTO DE SUPERFÍCIE DE CONCRETO APARENTE, INCLUINDO RASPAGEM, ESTUCAGEM E POLIMENTO COM VERNIZ</t>
  </si>
  <si>
    <t>PIN-ZAR-006</t>
  </si>
  <si>
    <t>PINTURA ANTICORROSIVA A CROMATO DE ZINCO EM ESQUADRIA E SUPERFÍCIE METÁLICA</t>
  </si>
  <si>
    <t>PISOS</t>
  </si>
  <si>
    <t>35.1</t>
  </si>
  <si>
    <t>PIS-API-005</t>
  </si>
  <si>
    <t>APICOAMENTO DE PISO CIMENTADO - PROFUNDIDADE ATÉ 1 CM</t>
  </si>
  <si>
    <t>35.2</t>
  </si>
  <si>
    <t>PIS-ARD-005</t>
  </si>
  <si>
    <t>PISO DE PEDRA ARDÓSIA 20 X 20 CM</t>
  </si>
  <si>
    <t>35.3</t>
  </si>
  <si>
    <t>PIS-ARD-010</t>
  </si>
  <si>
    <t>PISO DE PEDRA ARDÓSIA 30 X 30 CM</t>
  </si>
  <si>
    <t>35.4</t>
  </si>
  <si>
    <t>PIS-ARD-020</t>
  </si>
  <si>
    <t>DEGRAU DE PEDRA ARDÓSIA E = 20 MM, L = 30 CM, ASSENTADO COM ARGAMASSA DE CIMENTO E AREIA SEM PENEIRAR TRAÇO 1:4, INCLUSO ESPELHO E = 15 MM, H = 20 CM</t>
  </si>
  <si>
    <t>PIS-CER-020</t>
  </si>
  <si>
    <t>PISO CERÂMICO PEI-4 ANTIDERRAPANTE (PREÇO MÉDIO), ASSENTADO COM ARGAMASSA PRÉ-FABRICADA, INCLUSIVE REJUNTAMENTO</t>
  </si>
  <si>
    <t>PIS-CIM-035</t>
  </si>
  <si>
    <t>PISO CIMENTADO DESEMPENADO E FELTRADO, ARGAMASSA 1:3, JUNTAS PL 17 X 30 E = 5 CM, COM JUNTA DE 1 X 1 M</t>
  </si>
  <si>
    <t>PISO CIMENTADO NATADO COM ARGAMASSA 1:3, SEM JUNTA E = 3 CM</t>
  </si>
  <si>
    <t>PIS-CIM-060</t>
  </si>
  <si>
    <t>PISO CIMENTADO NATADO COM ARGAMASSA 1:3, SEM JUNTA E = 5 CM</t>
  </si>
  <si>
    <t>PISO CIMENTADO NATADO COM ARGAMASSA 1:3, JUNTA PL 17 X 30, E = 3 CM COM JUNTA DE 2 X 2 M</t>
  </si>
  <si>
    <t>PISO CIMENTADO NATADO COM ARGAMASSA 1:3, JUNTA PL 17 X 30, E = 3 CM COM JUNTA DE 1 X 1 M</t>
  </si>
  <si>
    <t>PISO CIMENTADO NATADO COM ARGAMASSA 1:3, JUNTA PL 17 X 30, E = 3 CM COM JUNTA DE 0,60 X 0 60 M</t>
  </si>
  <si>
    <t>PIS-CIM-095</t>
  </si>
  <si>
    <t>PISO CIMENTADO NATADO COM ARGAMASSA 1:3, JUNTA PL 17 X 30, E = 5 CM COM JUNTA DE 0,60 X 0 60 M</t>
  </si>
  <si>
    <t>PIS-CIM-100</t>
  </si>
  <si>
    <t>PISO CIMENTADO COM ARGAMASSA DE CIMENTO E AREIA TRAÇO 1:3 COM ADITIVO IMPERMEABILIZANTE E = 2,50 CM</t>
  </si>
  <si>
    <t>PIS-CIM-105</t>
  </si>
  <si>
    <t>PISO CIMENTADO COM PIGMENTAÇÃO COLORIDA, DESEMPENADO E FELTRADO COM ARGAMASSA, TRAÇO 1:3 (CIMENTO E AREIA), ESP. 30MM, ACABAMENTO DESEMPENADO E FELTRADO, SEM JUNTA DE DILATAÇÃO</t>
  </si>
  <si>
    <t>CONTRAPISO DESEMPENADO, COM ARGAMASSA 1:3, SEM JUNTA E = 3 CM</t>
  </si>
  <si>
    <t>PIS-CON-020</t>
  </si>
  <si>
    <t>CONTRAPISO DESEMPENADO, COM ARGAMASSA 1:3, SEM JUNTA E = 5 CM</t>
  </si>
  <si>
    <t>ED-14560</t>
  </si>
  <si>
    <t>LASTRO DE SEIXO, INCLUSIVE LANÇAMENTO E ESPALHAMENTO MANUAL</t>
  </si>
  <si>
    <t>PIS-CON-030</t>
  </si>
  <si>
    <t>PISO EM CONCRETO ARMADO E = 15 CM, FCK = 30 MPA, AÇO CA-50A D = 6,3 MM - MALHA 10 X 10 CM</t>
  </si>
  <si>
    <t>PIS-FAI-005</t>
  </si>
  <si>
    <t>FAIXA ANTIDERRAPANTE NOS DEGRAUS DE ESCADA</t>
  </si>
  <si>
    <t>PIS-FAI-010</t>
  </si>
  <si>
    <t>FAIXA ANTIDERRAPANTE PARA DEGRAU EM PEDRA - FAIXA APICOADA</t>
  </si>
  <si>
    <t>PIS-GRA-005</t>
  </si>
  <si>
    <t>PISO DE GRANITO CINZA ANDORINHA E = 2 CM, 40 X 40 CM</t>
  </si>
  <si>
    <t>PIS-IAR-005</t>
  </si>
  <si>
    <t>PISO INDUSTRIAL DE ALTA RESISTÊNCIA CINZA 8 MM - JUNTA PLÁSTICA 1 X 1 M, INCLUSIVE POLIMENTO</t>
  </si>
  <si>
    <t>PIS-IAR-010</t>
  </si>
  <si>
    <t>PISO INDUSTRIAL DE ALTA RESISTÊNCIA COM CIMENTO BRANCO 8 MM - JUNTA PLÁSTICA 1 X 1 M, INCLUSIVE POLIMENTO</t>
  </si>
  <si>
    <t>PIS-JUN-005</t>
  </si>
  <si>
    <t>JUNTA DE DILATAÇÃO PREENCHIDA COM MASTIQUE ELÁSTICO</t>
  </si>
  <si>
    <t>PISO DE LADRILHO HIDRÁULICO 20 X 20 CM, NA COR NATURAL</t>
  </si>
  <si>
    <t>PISO DE LADRILHO HIDRÁULICO 25 X 25 CM, NA COR NATURAL</t>
  </si>
  <si>
    <t>PIS-LAD-035</t>
  </si>
  <si>
    <t>PISO PODOTÁTIL DE ALERTA, 40 X 40 CM, VERMELHO/AMARELO</t>
  </si>
  <si>
    <t>PIS-LAD-040</t>
  </si>
  <si>
    <t>PISO PODOTÁTIL DIRECIONAL, 40 X 40 CM, VERMELHO/AMARELO</t>
  </si>
  <si>
    <t>PIS-LON-005</t>
  </si>
  <si>
    <t>LONA PRETA</t>
  </si>
  <si>
    <t>TACÃO DE MADEIRA IPÊ EXTRA 10 X 40 CM ASSENTADO COM ARGAMASSA DE CIMENTO E AREIA 1:4, COM ADITIVO IMPERMEABILIZANTE</t>
  </si>
  <si>
    <t>PIS-MAD-008</t>
  </si>
  <si>
    <t>TACÃO DE MADEIRA IPÊ EXTRA 10 X 40 CM ASSENTADO COM COLA ESPECIAL A BASE DE PVA</t>
  </si>
  <si>
    <t>PIS-MAD-015</t>
  </si>
  <si>
    <t>RASPAÇÃO E APLICAÇÃO SINTECO EM PISO DE MADEIRA</t>
  </si>
  <si>
    <t>PIS-MAD-020</t>
  </si>
  <si>
    <t>RASPAÇÃO E APLICAÇÃO DE RESINA EM PISO DE MADEIRA</t>
  </si>
  <si>
    <t>PIS-MAD-025</t>
  </si>
  <si>
    <t>RASPAÇÃO, CALAFETAÇÃO E APLICAÇÃO SINTECO A 3 DEMÃOS EM PISO DE MADEIRA</t>
  </si>
  <si>
    <t>PIS-MIT-005</t>
  </si>
  <si>
    <t>PISO EM MARMORITE CINZA - JUNTA PLÁSTICA 1 X 1 M</t>
  </si>
  <si>
    <t>PIS-MIT-006</t>
  </si>
  <si>
    <t>PISO EM MARMORITE CINZA - JUNTA ALUMÍNIO 1 X 1 M</t>
  </si>
  <si>
    <t>PIS-MIT-010</t>
  </si>
  <si>
    <t>PISO EM MARMORITE CIMENTO BRANCO - JUNTA PLÁSTICA 1 X 1 M</t>
  </si>
  <si>
    <t>PIS-MIT-011</t>
  </si>
  <si>
    <t>PISO EM MARMORITE CIMENTO BRANCO - JUNTA ALUMÍNIO 1 X 1 M</t>
  </si>
  <si>
    <t>PIS-MIT-015</t>
  </si>
  <si>
    <t>PISO EM MARMORITE ACABAMENTO FULGER, COR VERMELHA - JUNTA PLÁSTICA 1 X 1 M</t>
  </si>
  <si>
    <t>PIS-MIT-020</t>
  </si>
  <si>
    <t>PISO EM MARMORITE ACABAMENTO FULGER, COR CIMENTO NATURAL COM GRÂNULOS BRANCOS, COM JUNTAS DE PLASTICO FORMANDO QUADROS DE APROXIMADAMENTE 100 X 100 CM</t>
  </si>
  <si>
    <t>PIS-MIT-025</t>
  </si>
  <si>
    <t>LIMPEZA E POLIMENTO DE PISO MARMORITE</t>
  </si>
  <si>
    <t>PIS-POL-010</t>
  </si>
  <si>
    <t>POLIMENTO MECÂNICO DE PISO EM CONCRETO COM NIVELAMENTO A LASER (NÍVEL ZERO)</t>
  </si>
  <si>
    <t>PIS-SOC-005</t>
  </si>
  <si>
    <t>SÓCULO COM ENCHIMENTO EM TIJOLOS MACIÇOS, ALTURA  DE 10CM À 12CM, INCLUSIVE ACABAMENTO FINAL EM ARGAMASSA, ESP. 20MM, APLICAÇÃO MANUAL</t>
  </si>
  <si>
    <t>PIS-SOL-006</t>
  </si>
  <si>
    <t>SOLEIRA DE MARMORITE, COR CIMENTO NATURAL, E = 3 CM</t>
  </si>
  <si>
    <t>PIS-TAT-005</t>
  </si>
  <si>
    <t>PISO TÁTIL DIRECIONAL DE BORRACHA, ASSENTADO COM COLA, E=5 MM, PRETO</t>
  </si>
  <si>
    <t>PIS-TAT-006</t>
  </si>
  <si>
    <t>PISO TÁTIL DIRECIONAL DE BORRACHA, ASSENTADO COM COLA, E=5 MM, CORES</t>
  </si>
  <si>
    <t>PIS-TAT-007</t>
  </si>
  <si>
    <t>PISO TÁTIL DIRECIONAL DE BORRACHA, ASSENTADO COM ARGAMASSA, E=12 MM, PRETO</t>
  </si>
  <si>
    <t>PIS-TAT-008</t>
  </si>
  <si>
    <t>PISO TÁTIL DIRECIONAL DE BORRACHA, ASSENTADO COM ARGAMASSA, E=12 MM, CORES</t>
  </si>
  <si>
    <t>PIS-TAT-015</t>
  </si>
  <si>
    <t>PISO TÁTIL DE ALERTA DE BORRACHA, ASSENTADO COM COLA, E=5 MM, CORES</t>
  </si>
  <si>
    <t>PIS-TAT-016</t>
  </si>
  <si>
    <t>PISO TÁTIL DE ALERTA DE BORRACHA, ASSENTADO COM COLA, E=5 MM, PRETO</t>
  </si>
  <si>
    <t>PIS-TAT-017</t>
  </si>
  <si>
    <t>PISO TÁTIL DE ALERTA DE BORRACHA, ASSENTADO COM ARGAMASSA, E=12 MM, CORES</t>
  </si>
  <si>
    <t>PIS-TAT-08</t>
  </si>
  <si>
    <t>PISO TÁTIL DE ALERTA DE BORRACHA, ASSENTADO COM ARGAMASSA, E=12 MM, PRETO</t>
  </si>
  <si>
    <t>PIS-TIJ-005</t>
  </si>
  <si>
    <t>PISO DE TIJOLO CERÂMICO MACIÇO PRENSADO</t>
  </si>
  <si>
    <t>15.25.05</t>
  </si>
  <si>
    <t>PISO VINILICO 30 X 30 CM E= 2 MM FIXADO COM COLA</t>
  </si>
  <si>
    <t>PISO DE BORRACHA TIPO MOEDA</t>
  </si>
  <si>
    <t>ÁGUAS PLUVIAIS</t>
  </si>
  <si>
    <t>36.1</t>
  </si>
  <si>
    <t>CALHA DE CHAPA GALVANIZADA Nº. 22 GSG, DESENVOLVIMENTO = 66 CM</t>
  </si>
  <si>
    <t>36.2</t>
  </si>
  <si>
    <t>CALHA DE CHAPA GALVANIZADA Nº. 22 GSG, DESENVOLVIMENTO = 75 CM</t>
  </si>
  <si>
    <t>36.3</t>
  </si>
  <si>
    <t>CALHA DE CHAPA GALVANIZADA Nº. 24 GSG, DESENVOLVIMENTO = 33 CM</t>
  </si>
  <si>
    <t>PLU-CAL-046</t>
  </si>
  <si>
    <t>CALHA DE CHAPA GALVANIZADA Nº. 24 GSG, DESENVOLVIMENTO = 60 CM</t>
  </si>
  <si>
    <t>CALHA DE CHAPA GALVANIZADA Nº. 24 GSG, DESENVOLVIMENTO = 66 CM</t>
  </si>
  <si>
    <t>CALHA DE CHAPA GALVANIZADA Nº. 24 GSG, DESENVOLVIMENTO = 75 CM</t>
  </si>
  <si>
    <t>CALHA DE CHAPA GALVANIZADA Nº. 26 GSG, DESENVOLVIMENTO = 66 CM</t>
  </si>
  <si>
    <t>CALHA DE CHAPA GALVANIZADA Nº. 26 GSG, DESENVOLVIMENTO = 75 CM</t>
  </si>
  <si>
    <t>CALHA DE CHAPA GALVANIZADA Nº. 26 GSG, DESENVOLVIMENTO = 100 CM</t>
  </si>
  <si>
    <t>PLU-CHA-005</t>
  </si>
  <si>
    <t>CHAPIM METÁLICO, COM PINGADEIRA, CHAPA GALVANIZADA Nº 24, DESENVOLVIMENTO = 35 CM</t>
  </si>
  <si>
    <t>PLU-CON-005</t>
  </si>
  <si>
    <t>CONDUTOR DE AP DO TELHADO EM TUBO PVC ESGOTO, INCLUSIVE CONEXÕES E SUPORTES, 100 MM</t>
  </si>
  <si>
    <t>PLU-CON-006</t>
  </si>
  <si>
    <t>CONDUTOR DE AP DO TELHADO EM TUBO PVC ESGOTO, INCLUSIVE CONEXÕES E SUPORTES, 75 MM</t>
  </si>
  <si>
    <t>PLU-CON-010</t>
  </si>
  <si>
    <t>CONDUTOR EM AÇO GALVANIZADO 100 MM</t>
  </si>
  <si>
    <t>PLU-DRE-005</t>
  </si>
  <si>
    <t>BUZINOTE PARA LAJES - DRENO COM TUBO DE 2" EMBUTIDO NO CONCRETO</t>
  </si>
  <si>
    <t>PLU-GRE-010</t>
  </si>
  <si>
    <t>GRELHA HEMISFÉRICA DE FERRO FUNDIDO Ø 100 MM (4")</t>
  </si>
  <si>
    <t>RUFO E CONTRA-RUFO DE CHAPA GALVANIZADA Nº. 24, DESENVOLVIMENTO = 25 CM</t>
  </si>
  <si>
    <t>RUFO E CONTRA-RUFO DE CHAPA GALVANIZADA Nº. 26, DESENVOLVIMENTO = 25 CM</t>
  </si>
  <si>
    <t>REVESTIMENTOS</t>
  </si>
  <si>
    <t>37.1</t>
  </si>
  <si>
    <t>REVESTIMENTO EM ARDÓSIA 40 X 40 CM</t>
  </si>
  <si>
    <t>37.2</t>
  </si>
  <si>
    <t>REV-AZU-015</t>
  </si>
  <si>
    <t>APLICAÇÃO DE REJUNTE CIMENTÍCIO COLORIDO INDUSTRIALIZADO PARA REVESTIMENTOS DE PAREDE/PISO COM JUNTAS DE ATÉ 3MM DE ESPESSURA</t>
  </si>
  <si>
    <t>REV-CAN-005</t>
  </si>
  <si>
    <t>CANTONEIRA DE PVC PARA ACABAMENTO DE QUINAS</t>
  </si>
  <si>
    <t>REV-CER-021</t>
  </si>
  <si>
    <t>FAIXA / FILETE / LISTELO EM CERAMICA, LISO OU CORDAO, BRANCO, *2 X 30* CM (L X C)</t>
  </si>
  <si>
    <t>REV-CHA-006</t>
  </si>
  <si>
    <t>CHAPISCO DE TETOS COM ARGAMASSA 1:3 CIMENTO E AREIA, A COLHER</t>
  </si>
  <si>
    <t>REV-CHA-010</t>
  </si>
  <si>
    <t>CHAPISCO COM ARGAMASSA 1:3 CIMENTO E AREIA, A PENEIRA</t>
  </si>
  <si>
    <t>REV-CHA-015</t>
  </si>
  <si>
    <t>CHAPISCO COM BRITA FINA 1:2:3 CIMENTO, AREIA E PEDRISCO</t>
  </si>
  <si>
    <t>REV-FRI-005</t>
  </si>
  <si>
    <t>FRISO DE ALUMÍNIO ANODIZADO NATURAL 3/8" (USO INTERNO)</t>
  </si>
  <si>
    <t>ED-50736</t>
  </si>
  <si>
    <t>REVESTIMENTO DE GESSO EM PAREDE, ESP. 5MM, APLICAÇÃO MANUAL (SARRAFAEADO)</t>
  </si>
  <si>
    <t>ED-9066</t>
  </si>
  <si>
    <t>REVESTIMENTO DE GESSO EM TETO, ESP. 5MM, APLICAÇÃO MANUAL (SARRAFAEADO)</t>
  </si>
  <si>
    <t>14.06.01</t>
  </si>
  <si>
    <t>REVESTIMENTO COM ARGAMASSA BARITADA</t>
  </si>
  <si>
    <t>REV-GRA-005</t>
  </si>
  <si>
    <t>REVESTIMENTO COM GRANITO CINZA ANDORINHA E = 2 CM</t>
  </si>
  <si>
    <t>REV-LAD-005</t>
  </si>
  <si>
    <t>REVESTIMENTO COM LADRILHO HIDRÁULICO 20 X 20 CM, NA COR NATURAL</t>
  </si>
  <si>
    <t>REV-LAD-010</t>
  </si>
  <si>
    <t>REVESTIMENTO COM LADRILHO HIDRÁULICO 25 X 25 CM, NA COR NATURAL</t>
  </si>
  <si>
    <t>ED-9124</t>
  </si>
  <si>
    <t>REVESTIMENTO EM LAMINADO MELAMÍNICO APLICADO EM PAREDE, ACABAMENTO FOSCO, ESP. 0,8MM, ASSENTAMENTO COM COLA DE CONTATO, INCLUSIVE LIXAMENTO E PREPARAÇÃO DA PAREDE PARA ASSENTAMENTO</t>
  </si>
  <si>
    <t>ED-9125</t>
  </si>
  <si>
    <t>REVESTIMENTO EM LAMINADO MELAMÍNICO APLICADO SOBRE SUPERFÍCIE DE MADEIRA, ACABAMENTO FOSCO, ESP. 0,8MM, ASSENTAMENTO COM COLA DE CONTATO, INCLUSIVE LIXAMENTO E PREPARAÇÃO SUPERFÍCIE PARA ASSENTAMENTO</t>
  </si>
  <si>
    <t>REV-LAM-010</t>
  </si>
  <si>
    <t>REVESTIMENTO EM LAMBRIS DE MADEIRA, LARGURA 10 CM, INCLUSIVE BARROTEAMENTO</t>
  </si>
  <si>
    <t>REV-LIT-005</t>
  </si>
  <si>
    <t>LITOCERÂMICA DE 6,0 X 22,5 CM, ASSENTADO COM ARGAMASSA PRÉ-FABRICADA, INCLUSIVE REJUNTAMENTO</t>
  </si>
  <si>
    <t>ED-9071</t>
  </si>
  <si>
    <t>REVESTIMENTO NATADO LISO, ESP. 5MM, APLICAÇÃO COM DESEMPENADEIRA METÁLICA, PREPARO MECÂNICO</t>
  </si>
  <si>
    <t>REV-NAT-010</t>
  </si>
  <si>
    <t>REVESTIMENTO NATADO LISO COM ARGAMASSA 1:3, CIMENTO E AREIA</t>
  </si>
  <si>
    <t>REV-PAS-005</t>
  </si>
  <si>
    <t>REVESTIMENTO COM PASTILHA DE VIDRO (VIDROTIL), ASSENTADO COM ARGAMASSA PRÉ-FABRICADA, INCLUSIVE REJUNTAMENTO</t>
  </si>
  <si>
    <t>REV-PAS-010</t>
  </si>
  <si>
    <t>REVESTIMENTO COM PASTILHAS DE PORCELANA, ASSENTADO COM ARGAMASSA PRÉ-FABRICADA, INCLUSIVE REJUNTAMENTO</t>
  </si>
  <si>
    <t>REV-POR-011</t>
  </si>
  <si>
    <t>REVESTIMENTO COM PORCELANATO 45 X 45 CM, EXTRA, ASSENTADO COM ARGAMASSA PRÉ-FABRICADA, INCLUSIVE REJUNTAMENTO</t>
  </si>
  <si>
    <t>REV-POR-012</t>
  </si>
  <si>
    <t>REVESTIMENTO COM PORCELANATO 60 X 60 CM, EXTRA, ASSENTADO COM ARGAMASSA PRÉ-FABRICADA, INCLUSIVE REJUNTAMENTO</t>
  </si>
  <si>
    <t>REV-PST-010</t>
  </si>
  <si>
    <t>REVESTIMENTO EM PEDRA SÃO TOMÉ 40 X 40 CM (PREÇO MÉDIO)</t>
  </si>
  <si>
    <t>REV-REB-010</t>
  </si>
  <si>
    <t>REBOCO COM ARGAMASSA 1:2:9 CIMENTO, CAL E AREIA COM ADITIVO IMPERMEABILIZANTE</t>
  </si>
  <si>
    <t>REV-REB-015</t>
  </si>
  <si>
    <t>REBOCO COM ARGAMASSA 1:2:8 CIMENTO, CAL E AREIA</t>
  </si>
  <si>
    <t>REV-REB-020</t>
  </si>
  <si>
    <t>REVESTIMENTO DE PAREDES EM CAMADA ÚNICA 1:3, CIMENTO E AREIA</t>
  </si>
  <si>
    <t>REV-REB-021</t>
  </si>
  <si>
    <t>REVESTIMENTO DE TETOS EM CAMADA ÚNICA 1:3, CIMENTO E AREIA</t>
  </si>
  <si>
    <t>REV-REB-025</t>
  </si>
  <si>
    <t>REVESTIMENTO IMPERMEABILIZANTE EM DUAS CAMADAS SOBREPOSTAS DE CIMENTO E AREIA 1:3 COM ADITIVO IMPEREMABILIZANTE E DUAS DEMÃOS DE PINTURA DE EMULSÃO ASFÁLTICA SEM CREOSÓIS</t>
  </si>
  <si>
    <t>REV-VER-010</t>
  </si>
  <si>
    <t>ISOLAMENTO TÉRMICO EM ARGAMASSA DE CIMENTO, AREIA E VERMICULITA, E = 4 CM</t>
  </si>
  <si>
    <t>PEDRAS</t>
  </si>
  <si>
    <t>38.1</t>
  </si>
  <si>
    <t>RODAPÉ DE PEDRA ARDÓSIA H = 7 CM</t>
  </si>
  <si>
    <t>38.2</t>
  </si>
  <si>
    <t>ROD-CER-005</t>
  </si>
  <si>
    <t>RODAPÉ DE CERÂMICA H = 10 CM</t>
  </si>
  <si>
    <t>ROD-GRA-005</t>
  </si>
  <si>
    <t>RODAPÉ DE GRANITO H = 7 CM CINZA ANDORINHA</t>
  </si>
  <si>
    <t>ROD-GRA-015</t>
  </si>
  <si>
    <t>RODAPÉ DE GRANITO H = 10 CM CINZA ANDORINHA</t>
  </si>
  <si>
    <t>RODAPÉ DE MADEIRA SUCUPIRA OU IPÊ, H = 7 CM</t>
  </si>
  <si>
    <t>ROD-MIT-010</t>
  </si>
  <si>
    <t>RODAPÉ DE MARMORITE CINZA H = 7 CM</t>
  </si>
  <si>
    <t>ROD-MIT-010D</t>
  </si>
  <si>
    <t>RODAPÉ DE MARMORITE H = 7 CM, COM CIMENTO BRANCO</t>
  </si>
  <si>
    <t>ROD-MIT-011</t>
  </si>
  <si>
    <t>RODAPÉ DE MARMORITE CINZA H = 10 CM</t>
  </si>
  <si>
    <t>ROD-MIT-021</t>
  </si>
  <si>
    <t>RODAPÉ DE MARMORITE H = 10 CM, COM CIMENTO BRANCO</t>
  </si>
  <si>
    <t>SERRALHERIA</t>
  </si>
  <si>
    <t>39.1</t>
  </si>
  <si>
    <t>SER-ALA-005</t>
  </si>
  <si>
    <t>ALAMBRADO PARA QUADRA ESPORTIVA, COM TELA DE ARAME GALVANIZADO FIO 12 # 2", FIXADO EM QUADROS DE TUBOS DE AÇO GALVANIZADO D = 2", H = 4,00 M</t>
  </si>
  <si>
    <t>39.2</t>
  </si>
  <si>
    <t>39.3</t>
  </si>
  <si>
    <t>SER-COL-005</t>
  </si>
  <si>
    <t>ASSENTAMENTO DE JANELAS METÁLICAS BASCULANTE OU FIXA</t>
  </si>
  <si>
    <t>39.4</t>
  </si>
  <si>
    <t>SER-COL-010</t>
  </si>
  <si>
    <t>ASSENTAMENTO DE JANELAS METÁLICAS CORRER E MAXIMO AR</t>
  </si>
  <si>
    <t>39.5</t>
  </si>
  <si>
    <t>SER-COL-015</t>
  </si>
  <si>
    <t>ASSENTAMENTO DE GRADIS E PORTÕES</t>
  </si>
  <si>
    <t>39.6</t>
  </si>
  <si>
    <t>SER-COL-020</t>
  </si>
  <si>
    <t>ASSENTAMENTO DE PORTA DE FERRO UMA OU DUAS FOLHAS</t>
  </si>
  <si>
    <t>39.7</t>
  </si>
  <si>
    <t>SER-COR-005</t>
  </si>
  <si>
    <t>CORRIMÃO SIMPLES EM TUBO GALVANIZADO DIN 2440, D = 1 1/2" - FIXADO EM ALVENARIA</t>
  </si>
  <si>
    <t>39.8</t>
  </si>
  <si>
    <t>SER-COR-006</t>
  </si>
  <si>
    <t>CORRIMÃO SIMPLES EM TUBO GALVANIZADO DIN 2440, D = 1 1/2" - FIXADO EM PISO</t>
  </si>
  <si>
    <t>39.9</t>
  </si>
  <si>
    <t>SER-COR-007</t>
  </si>
  <si>
    <t>CORRIMÃO DUPLO EM TUBO GALVANIZADO DIN 2440, D = 1 1/2" - FIXADO EM ALVENARIA</t>
  </si>
  <si>
    <t>39.10</t>
  </si>
  <si>
    <t>SER-COR-011</t>
  </si>
  <si>
    <t>GUARDA-CORPO EM AÇO GALVANIZADO DIN 2440, D = 2", COM SUBDIVISÕES EM TUBO DE AÇO D = 1/2", H = 1,05 M - COM CORRIMÃO DUPLO DE TUBO DE AÇO GALVANIZADO DE D = 1 1/2"</t>
  </si>
  <si>
    <t>39.11</t>
  </si>
  <si>
    <t>SER-COR-020</t>
  </si>
  <si>
    <t>CORRIMÃO SIMPLES EM TUBO DE AÇO INOX D = 1 1/2" - FIXADO EM ALVENARIA</t>
  </si>
  <si>
    <t>39.12</t>
  </si>
  <si>
    <t>SER-COR-025</t>
  </si>
  <si>
    <t>CORRIMÃO SIMPLES EM TUBO DE AÇO INOX D = 1 1/2" - FIXADO EM PISO</t>
  </si>
  <si>
    <t>39.13</t>
  </si>
  <si>
    <t>SER-COR-040</t>
  </si>
  <si>
    <t>GUARDA-CORPO EM AÇO INOX D = 1 1/2", COM SUBDIVISÕES EM TUBO DE AÇO INOX D = 1/2", H = 1,05 M - COM CORRIMÃO DUPLO DE TUBO DE AÇO INOX D = 1 1/2"</t>
  </si>
  <si>
    <t>39.14</t>
  </si>
  <si>
    <t>SER-DEG-005</t>
  </si>
  <si>
    <t>DEGRAU DE ESCADA DE MARINHEIRO DE FERRO REDONDO DE 7/8" ENGASTADO</t>
  </si>
  <si>
    <t>39.15</t>
  </si>
  <si>
    <t>39.16</t>
  </si>
  <si>
    <t>SER-ESC-010</t>
  </si>
  <si>
    <t>ESCADA MARINHEIRO - TUBO GALVANIZADO D = 3/4" E D = 1/2"</t>
  </si>
  <si>
    <t>39.17</t>
  </si>
  <si>
    <t>SER-GRA-005</t>
  </si>
  <si>
    <t>FORNECIMENTO E ASSENTAMENTO DE GRADE FIXA DE FERRO, PARA PROTEÇÃO DE JANELAS</t>
  </si>
  <si>
    <t>39.18</t>
  </si>
  <si>
    <t>SER-GRE-005</t>
  </si>
  <si>
    <t>GRELHA EM CANTONEIRA DE AÇO 5/8" X 5/8" X 1/8" E FERRO DE 1/2" ESPAÇADOS DE 4 CM, L = 30 CM</t>
  </si>
  <si>
    <t>39.19</t>
  </si>
  <si>
    <t>SER-GRE-010</t>
  </si>
  <si>
    <t>GRELHA PARA CAIXA DE HOLOFOTE REFLETOR EM PERFIL CHATO DE 25 X 3 MM, 45 X 45 CM</t>
  </si>
  <si>
    <t>39.20</t>
  </si>
  <si>
    <t>SER-JAN-005</t>
  </si>
  <si>
    <t>FORNECIMENTO E ASSENTAMENTO DE JANELA BASCULANTE DE FERRO</t>
  </si>
  <si>
    <t>39.21</t>
  </si>
  <si>
    <t>SER-JAN-006</t>
  </si>
  <si>
    <t>FORNECIMENTO E ASSENTAMENTO DE JANELA DE CORRER EM FERRO</t>
  </si>
  <si>
    <t>39.22</t>
  </si>
  <si>
    <t>SER-JAN-007</t>
  </si>
  <si>
    <t>FORNECIMENTO E ASSENTAMENTO DE JANELA MAXIMO-AR EM FERRO</t>
  </si>
  <si>
    <t>SER-JAN-010</t>
  </si>
  <si>
    <t>FORNECIMENTO E ASSENTAMENTO DE JANELA BASCULANTE EM METALON</t>
  </si>
  <si>
    <t>SER-JAN-015</t>
  </si>
  <si>
    <t>FORNECIMENTO E ASSENTAMENTO DE JANELA DE CORRER EM METALON</t>
  </si>
  <si>
    <t>SER-JAN-016</t>
  </si>
  <si>
    <t>FORNECIMENTO E ASSENTAMENTO DE JANELA MAXIMO-AR EM METALON</t>
  </si>
  <si>
    <t>SER-JAN-020</t>
  </si>
  <si>
    <t>FORNECIMENTO E ASSENTAMENTO DE JANELA VENEZIANA FIXAS METALON</t>
  </si>
  <si>
    <t>SER-JAN-030</t>
  </si>
  <si>
    <t>FORNECIMENTO E ASSENTAMENTO DE JANELA DE ALUMINIO, LINHA SUPREMA ACABAMENTO ANODIZADO, DE CORRER COM CONTRAMARCOS</t>
  </si>
  <si>
    <t>SER-JAN-040</t>
  </si>
  <si>
    <t>FORNECIMENTO E ASSENTAMENTO DE PORTA EM ALUMÍNIO, TIPO VENEZIANA, DE ABRIR, ACABAMENTO ANODIZADO NATURAL, INCLUSIVE FECHADURA E MARCO</t>
  </si>
  <si>
    <t>SER-MAR-005</t>
  </si>
  <si>
    <t>FORNECIMENTO E ASSENTAMENTO DE MARCO EM CHAPA METÁLICA</t>
  </si>
  <si>
    <t>SER-POR-010</t>
  </si>
  <si>
    <t>PORTA COMPLETA, ESTRUTURA E MARCO EM CHAPA DOBRADA - 60 X 210 CM</t>
  </si>
  <si>
    <t>SER-POR-011</t>
  </si>
  <si>
    <t>PORTA COMPLETA, ESTRUTURA E MARCO EM CHAPA DOBRADA - 70 X 210 CM</t>
  </si>
  <si>
    <t>SER-POR-015</t>
  </si>
  <si>
    <t>PORTA COMPLETA, ESTRUTURA E MARCO EM CHAPA DOBRADA - 80 X 210 CM</t>
  </si>
  <si>
    <t>SER-POR-016</t>
  </si>
  <si>
    <t>PORTA COMPLETA, ESTRUTURA E MARCO EM CHAPA DOBRADA - 80 X 210 CM, COM BARRA DE APOIO</t>
  </si>
  <si>
    <t>SER-POR-020</t>
  </si>
  <si>
    <t>PORTA COMPLETA, ESTRUTURA E MARCO EM CHAPA DOBRADA - 90 X 210 CM</t>
  </si>
  <si>
    <t>SER-POR-025</t>
  </si>
  <si>
    <t>PORTA DE SANITÁRIO COMPLETA, COM BATENTES DE FERRO, ESTRUTURA EM METALON 20 X 30 MM, FOLHA EM CHAPA GALVANIZADA Nº. 18, TRANQUETA E DOBRADIÇAS - 60 X 150 CM</t>
  </si>
  <si>
    <t>SER-POR-026</t>
  </si>
  <si>
    <t>PORTA DE SANITÁRIO COMPLETA, COM BATENTES DE FERRO, ESTRUTURA EM METALON 20 X 30 MM, FOLHA EM CHAPA GALVANIZADA Nº. 18, TRANQUETA E DOBRADIÇAS - 80 X 150 CM</t>
  </si>
  <si>
    <t>SER-POR-030</t>
  </si>
  <si>
    <t>PORTA DE SANITÁRIO COMPLETA, COM BATENTES DE FERRO, ESTRUTURA EM METALON 20 X 30, FOLHA EM CHAPA GALVANIZADA Nº. 18, TRANQUETA E DOBRADIÇAS - 60 X 180 CM</t>
  </si>
  <si>
    <t>SER-POR-035</t>
  </si>
  <si>
    <t>PORTA EM PERFIL E CHAPA METÁLICA</t>
  </si>
  <si>
    <t>SER-POR-040</t>
  </si>
  <si>
    <t>PORTA VENEZIANA EM CHAPA DOBRADA E METALON</t>
  </si>
  <si>
    <t>SER-VED-005</t>
  </si>
  <si>
    <t>VEDAÇÃO DE ESQUADRIAS METÁLICAS COM SILICONE PASTOSO</t>
  </si>
  <si>
    <t>SOLEIRAS</t>
  </si>
  <si>
    <t>40.1</t>
  </si>
  <si>
    <t>40.2</t>
  </si>
  <si>
    <t>40.3</t>
  </si>
  <si>
    <t>SISTEMA DE PROTEÇÃO A DESCARGA ATMOSFÉRICA (SPDA)</t>
  </si>
  <si>
    <t>41.1</t>
  </si>
  <si>
    <t>SPDA-ABR-010</t>
  </si>
  <si>
    <t>ABRAÇADEIRA GUIA PARA MASTROS SIMPLES PARA UMA DESCIDA 1 1/2"</t>
  </si>
  <si>
    <t>41.2</t>
  </si>
  <si>
    <t>SPDA-ABR-015</t>
  </si>
  <si>
    <t>ABRAÇADEIRA GUIA PARA MASTROS SIMPLES PARA UMA DESCIDA 2"</t>
  </si>
  <si>
    <t>41.3</t>
  </si>
  <si>
    <t>SPDA-ABR-020</t>
  </si>
  <si>
    <t>ABRAÇADEIRA GUIA PARA MASTROS SIMPLES PARA DUAS DESCIDA 1 1/2"</t>
  </si>
  <si>
    <t>41.4</t>
  </si>
  <si>
    <t>SPDA-ABR-025</t>
  </si>
  <si>
    <t>ABRAÇADEIRA GUIA PARA MASTROS SIMPLES PARA DUAS DESCIDA 2"</t>
  </si>
  <si>
    <t>SPDA-APA-005</t>
  </si>
  <si>
    <t>APARELHO SINALIZADOR DE OBSTÁCULOS COM CÉLULA FOTOELÉTRICA, SIMPLES</t>
  </si>
  <si>
    <t>SPDA-APA-010</t>
  </si>
  <si>
    <t>APARELHO SINALIZADOR DE OBSTÁCULOS COM CÉLULA FOTOELÉTRICA, DUPLO</t>
  </si>
  <si>
    <t>SPDA-ATE-005</t>
  </si>
  <si>
    <t>ATERRAMENTO COMPLETO PARA PÁRA-RAIOS , COM HASTES DE COBRE COM ALMA DE AÇO TIPO "COPPERWELD"</t>
  </si>
  <si>
    <t>SPDA-BAR-005</t>
  </si>
  <si>
    <t>BARRA CHATA DE ALUMÍNIO 3/4" X 1/4" X 3M</t>
  </si>
  <si>
    <t>SPDA-BAR-015</t>
  </si>
  <si>
    <t>BARRA CHATA DE COBRE 3/4" X 3/16" X 3M</t>
  </si>
  <si>
    <t>SPDA-BAR-020</t>
  </si>
  <si>
    <t>RE-BAR 8MM X 4M COM 3 CLIPS PARA EMENDA 8-10MM</t>
  </si>
  <si>
    <t>SPDA-BAR-025</t>
  </si>
  <si>
    <t>RE-BAR 10MM X 3M COM 3 CLIPS PARA EMENDA 8-10MM</t>
  </si>
  <si>
    <t>ELE-COR-040</t>
  </si>
  <si>
    <t>CABO DE COBRE NÚ # 95 MM2, ENTERRADO, EXCLUSIVE ESCAVAÇÃO E REATERRO</t>
  </si>
  <si>
    <t>ED-13943</t>
  </si>
  <si>
    <t>CABO DE ALUMÍNIO NU SEM ALMA 2/0 AWG 7 FIOSX3,50MM, PARA ELEMENTOS DE CAPTAÇÃO/ ANEL DE CINTAMENTO/ DESCIDA (SPDA), INCLUSIVE SUPORTE E ISOLADOR</t>
  </si>
  <si>
    <t>SPDA-CAB-055</t>
  </si>
  <si>
    <t>CORDOALHA EM AÇO GALVANIZADO 3/8" SM COM 7 FIOS</t>
  </si>
  <si>
    <t>SPDA-CAB-060</t>
  </si>
  <si>
    <t>CORDOALHA FLEXÍVEL DE COBRE ESTANHADO 25 X 100 MM COM 4 FUROS D = 11 MM</t>
  </si>
  <si>
    <t>SPDA-CAB-065</t>
  </si>
  <si>
    <t>CORDOALHA FLEXÍVEL DE COBRE ESTANHADO 25 X 235 MM COM 4 FUROS D = 11 MM</t>
  </si>
  <si>
    <t>SPDA-CAB-070</t>
  </si>
  <si>
    <t>CORDOALHA FLEXÍVEL DE COBRE ESTANHADO 25 X 300 MM COM 4 FUROS D = 11 MM</t>
  </si>
  <si>
    <t>SPDA-CAB-075</t>
  </si>
  <si>
    <t>CORDOALHA FLEXÍVEL DE COBRE ESTANHADO 25 X 500 MM COM 4 FUROS D = 11 MM</t>
  </si>
  <si>
    <t>SPDA-CHA-005</t>
  </si>
  <si>
    <t>CHAPA ESTANHADA 45°</t>
  </si>
  <si>
    <t>SPDA-CHA-010</t>
  </si>
  <si>
    <t>CHAPA DE AÇO ESTANHADA PERFURADA - REFUGO DA CASA DA MOEDA, 2 X 1 M2</t>
  </si>
  <si>
    <t>SPDA-CLIP-005</t>
  </si>
  <si>
    <t>CLIPS GALVANIZADO 3/8"</t>
  </si>
  <si>
    <t>SPDA-COM-035</t>
  </si>
  <si>
    <t>CONECTOR COM RABICHO EM LATÃO COM PORCA 3/8" PARA CABOS 16 A 35MM²</t>
  </si>
  <si>
    <t>SPDA-CON-010</t>
  </si>
  <si>
    <t>CONECTOR ESTRUTURAL COM REGULAGEM</t>
  </si>
  <si>
    <t>SPDA-CON-015</t>
  </si>
  <si>
    <t>CONECTOR SPLIT-BOLT 16 MM²</t>
  </si>
  <si>
    <t>SPDA-CON-020</t>
  </si>
  <si>
    <t>CONECTOR SPLIT-BOLT 35 MM²</t>
  </si>
  <si>
    <t>SPDA-CON-030</t>
  </si>
  <si>
    <t>CONECTOR CABO-HASTE EM BRONZE NATURAL PARA UM CABO DE COBRE DE 16-70 MM²</t>
  </si>
  <si>
    <t>SPDA-CRV-005</t>
  </si>
  <si>
    <t>CURVA DE ALUMÍNIO 3/4" X 1/4" X 300MM</t>
  </si>
  <si>
    <t>SPDA-CRV-010</t>
  </si>
  <si>
    <t>CURVA DE ALUMÍNIO 7/8" X 1/8" X 300MM</t>
  </si>
  <si>
    <t>SPDA-CRV-015</t>
  </si>
  <si>
    <t>CURVA DE COBRE 3/4" X 3/16" X 300MM</t>
  </si>
  <si>
    <t>SPDA-CXS-005</t>
  </si>
  <si>
    <t>CAIXA DE EQUALIZAÇÃO DE EMBUTIR COM SAIDAS NAS PARTES SUPERIOR E INFERIOR PARA ELETRODUTO DE 25MM (1"), 20 X 20 X 14 MM, COM NOVE TERMINAIS</t>
  </si>
  <si>
    <t>SPDA-CXS-010</t>
  </si>
  <si>
    <t>CAIXA DE EQUALIZAÇÃO PARA USO INTERNO COM 9 TERMINAIS 210X210X90MM EM AÇO</t>
  </si>
  <si>
    <t>SPDA-CXS-015</t>
  </si>
  <si>
    <t>CAIXA DE EQUALIZAÇÃO PARA USO INTERNO E EXTERNO COM 9 TERMINAIS 380X320X175MM EM AÇO E ACABAMENTO EM EPOXI</t>
  </si>
  <si>
    <t>SPDA-CXS-020</t>
  </si>
  <si>
    <t>CAIXA DE INSPEÇÃO EM PVC 300X300 MM COM TAPA EM FERRO FUNDIDO</t>
  </si>
  <si>
    <t>SPDA-CXS-025</t>
  </si>
  <si>
    <t>CAIXA DE INSPEÇÃO EM CIMENTO AGREGADO 300X300 MM COM TAPA EM FERRO FUNDIDO</t>
  </si>
  <si>
    <t>SPDA-FIT-005</t>
  </si>
  <si>
    <t>FITA METÁLICA ESTANHADA PERFURADA</t>
  </si>
  <si>
    <t>SPDA-FIT-010</t>
  </si>
  <si>
    <t>FITA PERFURADA PARA EQUIPOTENCIALIZAÇÃO EM LATÃO NIQUELADO PARA USO INTERNO 20 X 0,8 MM - FUROS DIAM. 7 MM</t>
  </si>
  <si>
    <t>SPDA-FIT-015</t>
  </si>
  <si>
    <t>FITA PERFURADA PARA EQUIPOTENCIALIZAÇÃO EM LATÃO NIQUELADO PARA USO EXTERNO 20 X 1,2 MM - FUROS DIAM. 7 MM</t>
  </si>
  <si>
    <t>SPDA-FIX-005</t>
  </si>
  <si>
    <t>FIXADOR UNIVERSAL DE SPDA ESTANHADO</t>
  </si>
  <si>
    <t>SPDA-FIX-010</t>
  </si>
  <si>
    <t>FIXADOR UNIVERSAL DE SPDA ESTANHADO PARA CABOS DE 16 A 50 MM²</t>
  </si>
  <si>
    <t>SPDA-FUZ-050</t>
  </si>
  <si>
    <t>FUZÍVEL DIAZED RETARDADO 63A</t>
  </si>
  <si>
    <t>SPDA-FUZ-055</t>
  </si>
  <si>
    <t>FUZÍVEL DIAZED RETARDADO 35A</t>
  </si>
  <si>
    <t>SPDA-MAS-005</t>
  </si>
  <si>
    <t>MASTRO SIMPLES DE FERRO GALVANIZADO PARA PÁRA-RAIOS, ALTURA DE 3 M, Ø 40 MM (1 1/2") OU 50 MM (2"), COMPLETO</t>
  </si>
  <si>
    <t>SPDA-PAR-005</t>
  </si>
  <si>
    <t>PARAFUSO DE FENDA EM AÇO INOX COM PORCA E ARRUELA DE ¼</t>
  </si>
  <si>
    <t>SPDA-PRE-005</t>
  </si>
  <si>
    <t>PRESILHA PARA CABO DE COBRE SEÇÃO TRANSVERSAL 16 MM2</t>
  </si>
  <si>
    <t>SPDA-PRE-010</t>
  </si>
  <si>
    <t>PRESILHA PARA CABO DE COBRE SEÇÃO TRANSVERSAL 35 MM2</t>
  </si>
  <si>
    <t>SPDA-PRE-015</t>
  </si>
  <si>
    <t>PRESILHA PARA CABO DE ALUMÍNIO SEÇÃO TRANSVERSAL 70 MM2</t>
  </si>
  <si>
    <t>SPDA-PRO-005</t>
  </si>
  <si>
    <t>PROTEÇÃO DA CORDOALHA DO PÁRA-RAIO COM TUBO DE PVC RÍGIDO, Ø 50 MM (2"), COMPRIMENTO 3,00 M</t>
  </si>
  <si>
    <t>SPDA-SOL-005</t>
  </si>
  <si>
    <t>SOLDA EXOTÉRMICA MOLDE SCI-50-3</t>
  </si>
  <si>
    <t>SPDA-SOL-010</t>
  </si>
  <si>
    <t>SOLDA EXOTÉRMICA CARTUCHO N° 90</t>
  </si>
  <si>
    <t>SPDA-SOL-015</t>
  </si>
  <si>
    <t>SOLDA EXOTÉRMICA ALICATE Z-201</t>
  </si>
  <si>
    <t>SPDA-SOL-025</t>
  </si>
  <si>
    <t>SOLDA EXOTÉRMICA MOLDE HCL-3/4.50-5</t>
  </si>
  <si>
    <t>SPDA-SOL-030</t>
  </si>
  <si>
    <t>SOLDA EXOTÉRMICA CARTUCHO N° 115</t>
  </si>
  <si>
    <t>SPDA-TEL-005</t>
  </si>
  <si>
    <t>TELA PARA EQUIPOTENCIALIZAÇÃO EM INOX</t>
  </si>
  <si>
    <t>SPDA-TER-015</t>
  </si>
  <si>
    <t>TERMINAL A COMPRESSAO EM COBRE ESTANHADO 1 FURO PARA CABO 2,5 MM2</t>
  </si>
  <si>
    <t>SPDA-TER-016</t>
  </si>
  <si>
    <t>TERMINAL A COMPRESSAO EM COBRE ESTANHADO 1 FURO PARA CABO 16 MM2</t>
  </si>
  <si>
    <t>SPDA-TER-020</t>
  </si>
  <si>
    <t>TERMINAL A COMPRESSAO EM COBRE ESTANHADO 1 FURO PARA CABO 25 MM2</t>
  </si>
  <si>
    <t>SPDA-TER-025</t>
  </si>
  <si>
    <t>TERMINAL A COMPRESSAO EM COBRE ESTANHADO 1 FURO PARA CABO 35 MM2</t>
  </si>
  <si>
    <t>SPDA-TER-030</t>
  </si>
  <si>
    <t>TERMINAL A COMPRESSAO EM COBRE ESTANHADO 1 FURO PARA CABO 50 MM2</t>
  </si>
  <si>
    <t>SPDA-TER-035</t>
  </si>
  <si>
    <t>TERMINAL A COMPRESSAO EM COBRE ESTANHADO 2 FUROS PARA CABO 16 MM2</t>
  </si>
  <si>
    <t>SPDA-TER-040</t>
  </si>
  <si>
    <t>TERMINAL A COMPRESSAO EM COBRE ESTANHADO 2 FUROS PARA CABO 25 MM2</t>
  </si>
  <si>
    <t>SPDA-TER-045</t>
  </si>
  <si>
    <t>TERMINAL A COMPRESSAO EM COBRE ESTANHADO 2 FUROS PARA CABO 35 MM2</t>
  </si>
  <si>
    <t>SPDA-TER-050</t>
  </si>
  <si>
    <t>TERMINAL A COMPRESSAO EM COBRE ESTANHADO 2 FUROS PARA CABO 50 MM2</t>
  </si>
  <si>
    <t>SPDA-VLC-005</t>
  </si>
  <si>
    <t>VLC SLIM CLASSE 1 275V 12,5/60KA</t>
  </si>
  <si>
    <t>TRABALHOS EM TERRA</t>
  </si>
  <si>
    <t>42.1</t>
  </si>
  <si>
    <t>TER-API-005</t>
  </si>
  <si>
    <t>APILOAMENTO DO FUNDO DE VALAS COM SOQUETE</t>
  </si>
  <si>
    <t>42.2</t>
  </si>
  <si>
    <t>TER-API-010</t>
  </si>
  <si>
    <t>APILOAMENTO DO FUNDO DE VALAS COM PLACA</t>
  </si>
  <si>
    <t>42.3</t>
  </si>
  <si>
    <t>ATERRO COMPACTADO COM PLACA VIBRATÓRIA</t>
  </si>
  <si>
    <t>42.4</t>
  </si>
  <si>
    <t>ATERRO COMPACTADO MANUAL, COM SOQUETE</t>
  </si>
  <si>
    <t>TER-COM-005</t>
  </si>
  <si>
    <t>COMPACTAÇÃO DE VALAS OU ÁREAS, MANUALMENTE A 95% DO PN, COM PLACA VIBRATÓRIA</t>
  </si>
  <si>
    <t>TER-COR-005</t>
  </si>
  <si>
    <t>CORTE E DESATERRO PARA REGULARIZAÇÃO E ARRASTAMENTO NIVELADO A CURTA DISTÂNCIA COM LÂMINA</t>
  </si>
  <si>
    <t>ESCAVAÇÃO E CARGA MECANIZADA EM MATERIAL DE 1ª CATEGORIA</t>
  </si>
  <si>
    <t>ESCAVAÇÃO E CARGA MECANIZADA EM MATERIAL DE 2ª CATEGORIA</t>
  </si>
  <si>
    <t>ESCAVAÇÃO MANUAL DE VALAS H &lt;= 1,50 M</t>
  </si>
  <si>
    <t>ESCAVAÇÃO MANUAL DE VALAS 1,50 M &lt; H &lt;= 3,00 M</t>
  </si>
  <si>
    <t>ESCAVAÇÃO MANUAL DE VALAS 3,00 M &lt; H &lt;= 5,00 M</t>
  </si>
  <si>
    <t>TER-ESC-050</t>
  </si>
  <si>
    <t>ESCAVAÇÃO MANUAL DE TERRA (DESATERRO MANUAL)</t>
  </si>
  <si>
    <t>ESCAVAÇÃO MECÂNICA DE VALAS COM DESCARGA LATERAL H &lt;= 1,50 M</t>
  </si>
  <si>
    <t>ESCAVAÇÃO MECÂNICA DE VALAS COM DESCARGA LATERAL 1,50 M &lt; H &lt;= 3,00 M</t>
  </si>
  <si>
    <t>ESCAVAÇÃO MECÂNICA DE VALAS COM DESCARGA LATERAL 3,00 M &lt; H &lt;= 5,00 M</t>
  </si>
  <si>
    <t>ESCAVAÇÃO MECÂNICA DE VALAS COM DESCARGA LATERAL H &gt; 5,00 M</t>
  </si>
  <si>
    <t>ESCAVAÇÃO MECÂNICA DE VALAS COM DESCARGA SOBRE CAMINHÃO H &lt;= 1,50 M</t>
  </si>
  <si>
    <t>ESCAVAÇÃO MECÂNICA DE VALAS COM DESCARGA SOBRE CAMINHÃO 1,50 M &lt; H &lt;= 3,00 M</t>
  </si>
  <si>
    <t>ESCAVAÇÃO MECÂNICA DE VALAS COM DESCARGA SOBRE CAMINHÃO 3,00 M &lt; H &lt;= 5,00 M</t>
  </si>
  <si>
    <t>ESCAVAÇÃO MECÂNICA DE VALAS COM DESCARGA SOBRE CAMINHÃO H &gt; 5,00 M</t>
  </si>
  <si>
    <t>ESCAVAÇÃO MECÂNICA EM SOLO MOLE COM DESCARGA DIRETA SOBRE CAMINHÃO</t>
  </si>
  <si>
    <t>REATERRO MANUAL DE VALA</t>
  </si>
  <si>
    <t>REATERRO COMPACTADO DE VALA COM EQUIPAMENTO PLACA VIBRATÓRIA</t>
  </si>
  <si>
    <t>REGULARIZAÇÃO E COMPACTAÇÃO DE TERRENO MANUAL, COM SOQUETE</t>
  </si>
  <si>
    <t>REGULARIZAÇÃO E COMPACTAÇÃO DE TERRENO COM PLACA VIBRATÓRIA</t>
  </si>
  <si>
    <t>REGULARIZAÇÃO E COMPACTAÇÃO DE TERRENO COM ROLO VIBRATÓRIO</t>
  </si>
  <si>
    <t>TRA-CAÇ-015</t>
  </si>
  <si>
    <t>TRANSPORTE DE MATERIAL DEMOLIDO EM CAÇAMBA</t>
  </si>
  <si>
    <t>TRA-CAÇ-016</t>
  </si>
  <si>
    <t>TRANSPORTE DE MATERIAL DEMOLIDO EM CAÇAMBA (MUNICÍPIO: BELO HORIZONTE)</t>
  </si>
  <si>
    <t>M3XKM</t>
  </si>
  <si>
    <t>VIDROS</t>
  </si>
  <si>
    <t>43.1</t>
  </si>
  <si>
    <t>43.2</t>
  </si>
  <si>
    <t>ESPELHO (60 X 90) CM, E = 4 MM, COLOCADO COM PARAFUSO FINESSON</t>
  </si>
  <si>
    <t>43.3</t>
  </si>
  <si>
    <t>ESPELHO COM MOLDURA EM ALUMÍNIO PARA PNE (60 X 90)CM</t>
  </si>
  <si>
    <t>43.4</t>
  </si>
  <si>
    <t>ESPELHO (40 X 60) CM, E = 4 MM, COLOCADO COM PARAFUSO FINESSON</t>
  </si>
  <si>
    <t>43.5</t>
  </si>
  <si>
    <t>VID-FAN-005</t>
  </si>
  <si>
    <t>VIDRO COMUM FANTASIA E = 3 MM, MINI-BOREAL, COLOCADO</t>
  </si>
  <si>
    <t>43.6</t>
  </si>
  <si>
    <t>VID-FAN-010</t>
  </si>
  <si>
    <t>VIDRO COMUM FANTASIA E = 3/4 MM, COLOCADO</t>
  </si>
  <si>
    <t>43.7</t>
  </si>
  <si>
    <t>43.8</t>
  </si>
  <si>
    <t>43.9</t>
  </si>
  <si>
    <t>VID-LIS-015</t>
  </si>
  <si>
    <t>VIDRO COMUM LISO INCOLOR, E = 6 MM, COLOCADA</t>
  </si>
  <si>
    <t>43.10</t>
  </si>
  <si>
    <t>43.11</t>
  </si>
  <si>
    <t>43.12</t>
  </si>
  <si>
    <t>AR CONDICIONADO</t>
  </si>
  <si>
    <t>44.1</t>
  </si>
  <si>
    <t>FORNECIMENTO E INSTALAÇÃO DE CONDICIONADOR DE AR TIPO SPLIT 9000 BTU/H C/ COMPRESSOR ROTATIVO</t>
  </si>
  <si>
    <t>44.2</t>
  </si>
  <si>
    <t>FORNECIMENTO E INSTALAÇÃO DE CONDICIONADOR DE AR TIPO SPLIT 12000 BTU/H C/ COMPRESSOR ROTATIVO</t>
  </si>
  <si>
    <t>44.3</t>
  </si>
  <si>
    <t>FORNECIMENTO E INSTALAÇÃO DE CONDICIONADOR DE AR TIPO SPLIT 18000 BTU/H C/ COMPRESSOR ROTATIVO</t>
  </si>
  <si>
    <t>44.4</t>
  </si>
  <si>
    <t>FORNECIMENTO E INSTALAÇÃO DE CONDICIONADOR DE AR TIPO SPLIT 24000 BTU/H C/ COMPRESSOR ROTATIVO</t>
  </si>
  <si>
    <t>44.5</t>
  </si>
  <si>
    <t>FORNECIMENTO E INSTALAÇÃO DE CONDICIONADOR DE AR TIPO SPLIT 60000 BTU/H C/ COMPRESSOR SCROLL</t>
  </si>
  <si>
    <t>44.6</t>
  </si>
  <si>
    <t>44.7</t>
  </si>
  <si>
    <t>44.8</t>
  </si>
  <si>
    <t>44.9</t>
  </si>
  <si>
    <t>44.10</t>
  </si>
  <si>
    <t>44.11</t>
  </si>
  <si>
    <t>44.12</t>
  </si>
  <si>
    <t>44.13</t>
  </si>
  <si>
    <t>44.14</t>
  </si>
  <si>
    <t>44.15</t>
  </si>
  <si>
    <t>44.16</t>
  </si>
  <si>
    <t>44.17</t>
  </si>
  <si>
    <t>44.18</t>
  </si>
  <si>
    <t>44.19</t>
  </si>
  <si>
    <t>44.20</t>
  </si>
  <si>
    <t>44.21</t>
  </si>
  <si>
    <t>FAN COIL DUTO 55.000 BTU's - 220V. REF: CARRIER</t>
  </si>
  <si>
    <t>PÇ</t>
  </si>
  <si>
    <t>FAN COIL 180.000 BTU's. REF: CARRIER ZEN 15 TR</t>
  </si>
  <si>
    <t>CONSULTORIA</t>
  </si>
  <si>
    <t>45.1</t>
  </si>
  <si>
    <t>H</t>
  </si>
  <si>
    <t>45.2</t>
  </si>
  <si>
    <t>45.3</t>
  </si>
  <si>
    <t>PROJETOS</t>
  </si>
  <si>
    <t>46.1</t>
  </si>
  <si>
    <t>SETOP</t>
  </si>
  <si>
    <t>46.2</t>
  </si>
  <si>
    <t>46.3</t>
  </si>
  <si>
    <t>SONDAGEM</t>
  </si>
  <si>
    <t>47.1</t>
  </si>
  <si>
    <t>ED-4250</t>
  </si>
  <si>
    <t xml:space="preserve">DESLOCAMENTO PARA SONDAGENS </t>
  </si>
  <si>
    <t>KM</t>
  </si>
  <si>
    <t>47.2</t>
  </si>
  <si>
    <t>ED-4117</t>
  </si>
  <si>
    <t xml:space="preserve">MOBILIZAÇÃO E INSTALAÇÃO </t>
  </si>
  <si>
    <t>47.3</t>
  </si>
  <si>
    <t>ED-4118</t>
  </si>
  <si>
    <t xml:space="preserve">SONDAGEM A PERCUSSÃO </t>
  </si>
  <si>
    <t>REFORÇO ESTRUTURAL</t>
  </si>
  <si>
    <t>48.1</t>
  </si>
  <si>
    <t>ED-49660</t>
  </si>
  <si>
    <t>ESCARIFICAÇÃO MANUAL , CORTE DE CONCRETO ATÉ 3 CM DE PROFUNDIDADE</t>
  </si>
  <si>
    <t>48.2</t>
  </si>
  <si>
    <t>ED-49662</t>
  </si>
  <si>
    <t>FORNECIMENTO E APLICAÇÃO DE GROUT PARA ANCORAGENS, RECUPERAÇÕES ESTRUTURAIS E USO EM GERAL</t>
  </si>
  <si>
    <t>48.3</t>
  </si>
  <si>
    <t>ED-49663</t>
  </si>
  <si>
    <t>GROUT - PREPARO COM ARGAMASSA DE CIMENTO, AREIA SEM PENEIRAR E PEDRISCO TRAÇO 1:3:2</t>
  </si>
  <si>
    <t>ED-49661</t>
  </si>
  <si>
    <t>GROUT - PREPARO E LANÇAMENTO COM ARGAMASSA DE CIMENTO, CAL HIDRATADA, AREIA SEM PENEIRAR E PEDRICO TRAÇO 1:0,1:3:2</t>
  </si>
  <si>
    <t>ED-49656</t>
  </si>
  <si>
    <t>LIXAMENTO MECANIZADO DA ARMADURA COM ESCOVA CIRCULAR</t>
  </si>
  <si>
    <t>ED-49657</t>
  </si>
  <si>
    <t>PROTEÇÃO DE ARMADURA CORROÍDA POR AÇÃO DE CLORETOS, COM TINTA DE ALTO TEOR DE ZINCO</t>
  </si>
  <si>
    <t>ED-49658</t>
  </si>
  <si>
    <t>REFORÇO ESTRUTURAL COM EMENDA POR SOLDA , PARA RECONSTITUIÇÃO DA SEÇÃO DA ARMADURA</t>
  </si>
  <si>
    <t>ED-49659</t>
  </si>
  <si>
    <t>REFORÇO ESTRUTURAL COM EMENDA POR TRANSPASSE , PARA RECONSTITUIÇÃO DA SEÇÃO DA ARMADURA</t>
  </si>
  <si>
    <t>49.1</t>
  </si>
  <si>
    <t>49.2</t>
  </si>
  <si>
    <t>INSTALAÇÕES DE GÁS</t>
  </si>
  <si>
    <t>50.1</t>
  </si>
  <si>
    <t>50.2</t>
  </si>
  <si>
    <t>REGULADOR DE PRESSÃO 1º ESTÁGIO 9KG/H C/ MANÔMETRO - DIAM. 1/2 NPT</t>
  </si>
  <si>
    <t>REGULADOR DE PRESSÃO 2º ESTÁGIO 9KG/H - DIAM. 1/2 NPT</t>
  </si>
  <si>
    <t>MANGOTE FLEXÍVEL - "PIG TAIL", PARA LIGAÇÃO DO COLETOR AO RECIPIENTE (BOTIJÃO) - 1/2"</t>
  </si>
  <si>
    <t>MANGUEIRA FLEXÍVEL PARA LIGAÇÃO DOS APARELHOS, INCLUINDO ABRAÇADEIRAS DE AÇO - 80CM X 1/2"</t>
  </si>
  <si>
    <t>EQUIPAMENTOS</t>
  </si>
  <si>
    <t>51.1</t>
  </si>
  <si>
    <t>GRUPO GERADOR ESTACIONÁRIO, MOTOR DIESEL POTÊNCIA 170 KVA - CHP DIURNO. AF_02/2016</t>
  </si>
  <si>
    <t>CHP</t>
  </si>
  <si>
    <t>51.2</t>
  </si>
  <si>
    <t>MOTOBOMBA TRASH (PARA ÁGUA SUJA) AUTO ESCORVANTE, MOTOR GASOLINA DE 6,41 HP, DIÂMETROS DE SUCÇÃO X RECALQUE: 3" X 3", HM/Q = 10 MCA / 60 M3/H A 23 MCA / 0 M3/H - CHP DIURNO. AF_10/2014</t>
  </si>
  <si>
    <t>51.3</t>
  </si>
  <si>
    <t>GUINDAUTO HIDRÁULICO, CAPACIDADE MÁXIMA DE CARGA 6200 KG, MOMENTO MÁXIMO DE CARGA 11,7 TM, ALCANCE MÁXIMO HORIZONTAL 9,70 M, INCLUSIVE CAMINHÃO TOCO PBT 16.000 KG, POTÊNCIA DE 189 CV - CHP DIURNO. AF_06/2014</t>
  </si>
  <si>
    <t>GUINCHO ELÉTRICO DE COLUNA, CAPACIDADE 400 KG, COM MOTO FREIO, MOTOR TRIFÁSICO DE 1,25 CV - CHP DIURNO. AF_03/2016</t>
  </si>
  <si>
    <t>RESERVATÓRIOS ESPECIAIS</t>
  </si>
  <si>
    <t>52.1</t>
  </si>
  <si>
    <t>RESERVATÓRIO METÁLICO TIPO TAÇA, CAP. 30.000 L, COLUNA SECA</t>
  </si>
  <si>
    <t>52.2</t>
  </si>
  <si>
    <t>RESERVATÓRIO METÁLICO TIPO TAÇA, CAP. 40.000 L, COLUNA SECA</t>
  </si>
  <si>
    <t>52.3</t>
  </si>
  <si>
    <t>RESERVATÓRIO METÁLICO TIPO TAÇA, CAP. 50.000 L, COLUNA SECA</t>
  </si>
  <si>
    <t>53.1</t>
  </si>
  <si>
    <t>54.1</t>
  </si>
  <si>
    <t>ADMINISTRAÇÃO LOCAL</t>
  </si>
  <si>
    <t>TRANSPORTE PARA ATENDIMENTO DE ORDEM DE SERVIÇO DE MANUTENÇÃO SISTEMÁTICA / EMERGENCIAL - CAMINHÃO</t>
  </si>
  <si>
    <t>MOBILIZAÇÃO / DESMOBILIZAÇÃO</t>
  </si>
  <si>
    <t>MOB-DES-030</t>
  </si>
  <si>
    <t>OBRAS COM VALORES ACIMA DE 3.000.000,01</t>
  </si>
  <si>
    <t>TOTAL</t>
  </si>
  <si>
    <t>54.2</t>
  </si>
  <si>
    <t>54.3</t>
  </si>
  <si>
    <t>DESCRIÇÃO</t>
  </si>
  <si>
    <t>CORTE, DOBRA E MONTAGEM DE AÇO CA-50/60</t>
  </si>
  <si>
    <t>ED-49443</t>
  </si>
  <si>
    <t>ED-49459</t>
  </si>
  <si>
    <t xml:space="preserve">LASTRO DE CONCRETO MAGRO, INCLUSIVE TRANSPORTE, LANÇAMENTO E ADENSAMENTO </t>
  </si>
  <si>
    <t>40.30.30</t>
  </si>
  <si>
    <t>ALVENARIA BLOCO DE CONCRETO, E = 10CM, A REVESTIR</t>
  </si>
  <si>
    <t>10.48.15</t>
  </si>
  <si>
    <t>ASSENTO BRANCO PARA VASO    500-100    CELITE/EQUIVALENTE</t>
  </si>
  <si>
    <t>10.48.28</t>
  </si>
  <si>
    <t>BANCO ARTICULADO EM INOX 70X45CM</t>
  </si>
  <si>
    <t>10.48.29</t>
  </si>
  <si>
    <t>BANCO ARTICULADO 70X45 CM FORMICA SOLIDA</t>
  </si>
  <si>
    <t>10.48.09</t>
  </si>
  <si>
    <t>PORTA SABAO LIQUIDO REF. SG4001 COLUMBUS OU EQUIVALENTE</t>
  </si>
  <si>
    <t>13.40.59</t>
  </si>
  <si>
    <t>BARRA APOIO P/ PORTA, 40 CM</t>
  </si>
  <si>
    <t>13.40.58</t>
  </si>
  <si>
    <t>BARRA APOIO INOX P/ BANHO "L"  70X70CM D=1 1/2"</t>
  </si>
  <si>
    <t>CABIDE EM TUBO AÇO GALV. D= 1/2"  FIXAD0 EM ALVEN.</t>
  </si>
  <si>
    <t>10.48.12</t>
  </si>
  <si>
    <t>10.48.13</t>
  </si>
  <si>
    <t>10.48.01</t>
  </si>
  <si>
    <t>PAPELEIRA LOUÇA BRANCA 602 CELITE/EQUIVALENTE</t>
  </si>
  <si>
    <t>10.48.02</t>
  </si>
  <si>
    <t>PORTA TOALHA DE PAPEL CROMADO NOVOMOY OU EQUIVALENTE</t>
  </si>
  <si>
    <t>10.48.07</t>
  </si>
  <si>
    <t>MEIA-SABONETEIRA LOUÇA BRANCA REF.608 CELITE/EQUIVALENTE</t>
  </si>
  <si>
    <t>10.48.05</t>
  </si>
  <si>
    <t>SABONETEIRA LOUÇA BRANCA REF.604 CELITE/EQUIVALENTE</t>
  </si>
  <si>
    <t>40.30.31</t>
  </si>
  <si>
    <t>ALVENARIA BLOCO DE CONCRETO, E = 15CM, A REVESTIR</t>
  </si>
  <si>
    <t>40.30.32</t>
  </si>
  <si>
    <t>ALVENARIA BLOCO DE CONCRETO, E = 20CM, A REVESTIR</t>
  </si>
  <si>
    <t>40.30.35</t>
  </si>
  <si>
    <t>ALVENARIA BLOCO DE CONCRETO, E = 10CM, APARENTE</t>
  </si>
  <si>
    <t>40.30.36</t>
  </si>
  <si>
    <t>ALVENARIA BLOCO DE CONCRETO, E = 15CM, APARENTE</t>
  </si>
  <si>
    <t>40.30.37</t>
  </si>
  <si>
    <t>ALVENARIA BLOCO DE CONCRETO, E = 20CM, APARENTE</t>
  </si>
  <si>
    <t>07.11.07</t>
  </si>
  <si>
    <t>ALVENARIA DE COBOGO CERAMICO 18 X 18 X 7 CM, E= 7 CM</t>
  </si>
  <si>
    <t>07.03.03</t>
  </si>
  <si>
    <t>07.03.05</t>
  </si>
  <si>
    <t>07.03.07</t>
  </si>
  <si>
    <t>ALVENARIA DE TIJOLO FURADO (BLOCO CERAMICO VEDAÇÃO)  E= 10 CM, A REVESTIR</t>
  </si>
  <si>
    <t>ALVENARIA DE TIJOLO FURADO (BLOCO CERAMICO VEDAÇÃO) E= 15 CM, A REVESTIR</t>
  </si>
  <si>
    <t>ALVENARIA DE TIJOLO FURADO (BLOCO CERAMICO VEDAÇÃO) E= 20 CM, A REVESTIR</t>
  </si>
  <si>
    <t>01.29.01</t>
  </si>
  <si>
    <t>ANDAIME FACHADEIRO INCLUSIVE FORRO METALICO</t>
  </si>
  <si>
    <t>M2MES</t>
  </si>
  <si>
    <t>01.29.03</t>
  </si>
  <si>
    <t>MONTAGEM DE ANDAIME FACHADEIRO</t>
  </si>
  <si>
    <t>01.29.04</t>
  </si>
  <si>
    <t>DESMONTAGEM DE ANDAIME FACHADEIRO</t>
  </si>
  <si>
    <t>01.30.03</t>
  </si>
  <si>
    <t>ANDAIME INTERNO DE MADEIRA P/ REVESTIMENTO DE TETO</t>
  </si>
  <si>
    <t>06.04.02</t>
  </si>
  <si>
    <t>TELA SOLDADA, FORNECIMENTO E COLOCAÇÃO DE TELA Q-138</t>
  </si>
  <si>
    <t>4.3</t>
  </si>
  <si>
    <t>4.4</t>
  </si>
  <si>
    <t>4.5</t>
  </si>
  <si>
    <t>4.6</t>
  </si>
  <si>
    <t>4.7</t>
  </si>
  <si>
    <t>4.8</t>
  </si>
  <si>
    <t>4.9</t>
  </si>
  <si>
    <t>18.08.31</t>
  </si>
  <si>
    <t>18.08.08</t>
  </si>
  <si>
    <t>18.08.27</t>
  </si>
  <si>
    <t>BANCADA DE MARMORE BRANCO E=2CM APOIADA EM CONSOLE METALON</t>
  </si>
  <si>
    <t>18.10.06</t>
  </si>
  <si>
    <t>BANCO DE CONCRETO MOLDADO IN LOCO L=50CM E H= 40CM</t>
  </si>
  <si>
    <t>11.80.20</t>
  </si>
  <si>
    <t>CABO UTP 4 PARES-CATEGORIA 5E-FURUKAWA OU EQUIVALENTE</t>
  </si>
  <si>
    <t>11.82.59</t>
  </si>
  <si>
    <t>PATCH CORDS TIPO RJ45-CATEG.E-REF.K-PC5E-1,5M OU EQUIVALENTE</t>
  </si>
  <si>
    <t>11.82.50</t>
  </si>
  <si>
    <t>TOMADA RJ 45 S/ PLACA</t>
  </si>
  <si>
    <t>08.15.01</t>
  </si>
  <si>
    <t>CUMEEIRA CERAMICA</t>
  </si>
  <si>
    <t>CUMEEIRA ONDULADA DE FIBROCIMENTO</t>
  </si>
  <si>
    <t>CUMEEIRA METALICA GALVANIZADA TRAPEZOIDAL E=0,50MM(SIMPLES)</t>
  </si>
  <si>
    <t>08.01.01</t>
  </si>
  <si>
    <t>ENGRADAMENTO EM MADEIRA PARAJU PARA COBERTURA CERAMICA COM TESOURAS COMPLETO</t>
  </si>
  <si>
    <t>08.01.11</t>
  </si>
  <si>
    <t>ENGRADAMENTO EM MADEIRA PARAJU PARA COBERTURA EM TELHA ONDULADA</t>
  </si>
  <si>
    <t>08.02.01</t>
  </si>
  <si>
    <t>08.02.03</t>
  </si>
  <si>
    <t>08.02.05</t>
  </si>
  <si>
    <t>08.02.07</t>
  </si>
  <si>
    <t>08.02.09</t>
  </si>
  <si>
    <t>PEÇAS PARA ENGRADAMENTO EM MADEIRA PARAJU 13,5 X 5,5 CM</t>
  </si>
  <si>
    <t>PEÇAS PARA ENGRADAMENTO EM MADEIRA PARAJU10,5 X 5,5 CM</t>
  </si>
  <si>
    <t>PEÇAS PARA ENGRADAMENTO EM MADEIRA PARAJU 6,0 X 5,5 CM</t>
  </si>
  <si>
    <t>PEÇAS PARA ENGRADAMENTO EM MADEIRA PARAJU CAIBRO 5,5 X 4,0 CM</t>
  </si>
  <si>
    <t>PEÇAS PARA ENGRADAMENTO EM MADEIRA PARAJU RIPA   4 X 1,5 CM</t>
  </si>
  <si>
    <t>08.12.40</t>
  </si>
  <si>
    <t>COBERTURA EM TELHA METALICA GALVANIZADA TRAPEZOIDAL E=0,50MM SIMPLES</t>
  </si>
  <si>
    <t>02.23.03</t>
  </si>
  <si>
    <t>02.14.01</t>
  </si>
  <si>
    <t>DEMOLIÇÃO MANUAL DE ALVENARIA DE TIJOLOS E BLOCOS, INCLUSIVE AFASTAMENTO</t>
  </si>
  <si>
    <t>02.22.01</t>
  </si>
  <si>
    <t>REMOÇÃO DE BANCADA DE PEDRA (MARMORE,GRANITO,ARDOSIA,MARMORITE, ETC)</t>
  </si>
  <si>
    <t>02.02.01</t>
  </si>
  <si>
    <t>02.13.01</t>
  </si>
  <si>
    <t>02.13.02</t>
  </si>
  <si>
    <t>02.13.03</t>
  </si>
  <si>
    <t>02.13.04</t>
  </si>
  <si>
    <t>02.02.10</t>
  </si>
  <si>
    <t>02.19.01</t>
  </si>
  <si>
    <t>02.19.05</t>
  </si>
  <si>
    <t>02.19.06</t>
  </si>
  <si>
    <t>02.04.01</t>
  </si>
  <si>
    <t>02.04.02</t>
  </si>
  <si>
    <t>02.04.10</t>
  </si>
  <si>
    <t>REMOÇÃO DE FORRO DE PLACAS INCLUSIVE BARROTEAMENTO COM AFASTAMENTO E EMPILHAMENTO</t>
  </si>
  <si>
    <t>REMOÇÃO DE FORRO DE PLACAS EXCLUSIVE BARROTEAMENTO COM AFASTAMENTO E EMPILHAMENTO</t>
  </si>
  <si>
    <t>REMOÇÃO DE FORRO DE GESSO INCLUSIVE AFASTAMENTO E EMPILHAMENTO</t>
  </si>
  <si>
    <t>02.21.22</t>
  </si>
  <si>
    <t>02.21.01</t>
  </si>
  <si>
    <t>02.21.05</t>
  </si>
  <si>
    <t>02.21.06</t>
  </si>
  <si>
    <t>02.21.03</t>
  </si>
  <si>
    <t>02.21.04</t>
  </si>
  <si>
    <t>02.21.20</t>
  </si>
  <si>
    <t>02.21.21</t>
  </si>
  <si>
    <t>02.15.02</t>
  </si>
  <si>
    <t>02.15.01</t>
  </si>
  <si>
    <t>02.10.01</t>
  </si>
  <si>
    <t>DEMOLIÇÃO DE PISO CIMENTADO OU CONTRAPISO DE ARGAMASSA, INCLUSIVE AFASTAMENTO</t>
  </si>
  <si>
    <t>02.10.03</t>
  </si>
  <si>
    <t>02.10.05</t>
  </si>
  <si>
    <t>02.10.07</t>
  </si>
  <si>
    <t>02.10.08</t>
  </si>
  <si>
    <t>02.10.09</t>
  </si>
  <si>
    <t>02.11.02</t>
  </si>
  <si>
    <t>02.11.01</t>
  </si>
  <si>
    <t>02.11.03</t>
  </si>
  <si>
    <t>02.11.04</t>
  </si>
  <si>
    <t>DEMOLIÇÃO DE PASSEIO OU LAJE DE CONCRETO COM EQUIPAMENTO ELÉTRICO, INCLUSIVE AFASTAMENTO</t>
  </si>
  <si>
    <t>02.11.05</t>
  </si>
  <si>
    <t>02.06.01</t>
  </si>
  <si>
    <t>02.06.02</t>
  </si>
  <si>
    <t>02.06.04</t>
  </si>
  <si>
    <t>02.06.05</t>
  </si>
  <si>
    <t>02.07.01</t>
  </si>
  <si>
    <t>02.20.01</t>
  </si>
  <si>
    <t>02.09.01</t>
  </si>
  <si>
    <t>02.09.03</t>
  </si>
  <si>
    <t>02.09.05</t>
  </si>
  <si>
    <t>02.09.06</t>
  </si>
  <si>
    <t>02.02.05</t>
  </si>
  <si>
    <t>02.01.01</t>
  </si>
  <si>
    <t>02.01.03</t>
  </si>
  <si>
    <t>02.01.05</t>
  </si>
  <si>
    <t>02.01.07</t>
  </si>
  <si>
    <t>07.34.51</t>
  </si>
  <si>
    <t>07.32.05</t>
  </si>
  <si>
    <t>DIVISÓRIA EM ARDOSIA E= 2CM FERRAGEM LATAO CROMADO</t>
  </si>
  <si>
    <t>07.32.10</t>
  </si>
  <si>
    <t>DIVISÓRIA EM GRANITO CINZA CORUMBA E=3CM FERRAGEM LATAO C</t>
  </si>
  <si>
    <t>07.32.06</t>
  </si>
  <si>
    <t>DIVISÓRIA EM ARDOSIA E= 2CM C/PERFIS CHAPA 18</t>
  </si>
  <si>
    <t>11.24.04</t>
  </si>
  <si>
    <t>CABO DE COBRE FLEXÍVEL NÃO HALOGÊNIO, 1,5 MM2, ISOLAMENTO 750V</t>
  </si>
  <si>
    <t>11.24.05</t>
  </si>
  <si>
    <t>11.24.06</t>
  </si>
  <si>
    <t>11.24.07</t>
  </si>
  <si>
    <t>11.24.08</t>
  </si>
  <si>
    <t>11.24.09</t>
  </si>
  <si>
    <t>11.24.10</t>
  </si>
  <si>
    <t>11.24.11</t>
  </si>
  <si>
    <t>CABO DE COBRE FLEXÍVEL NÃO HALOGÊNIO, 2,5 MM2, ISOLAMENTO 750V</t>
  </si>
  <si>
    <t>CABO DE COBRE FLEXÍVEL NÃO HALOGÊNIO, 4 MM2, ISOLAMENTO 750V</t>
  </si>
  <si>
    <t>CABO DE COBRE FLEXÍVEL NÃO HALOGÊNIO, 6 MM2, ISOLAMENTO 750V</t>
  </si>
  <si>
    <t>CABO DE COBRE FLEXÍVEL NÃO HALOGÊNIO, 10 MM2, ISOLAMENTO 750V</t>
  </si>
  <si>
    <t>CABO DE COBRE FLEXÍVEL NÃO HALOGÊNIO, 16 MM2, ISOLAMENTO 750V</t>
  </si>
  <si>
    <t>CABO DE COBRE FLEXÍVEL NÃO HALOGÊNIO, 25 MM2, ISOLAMENTO 750V</t>
  </si>
  <si>
    <t>CABO DE COBRE FLEXÍVEL NÃO HALOGÊNIO, 35 MM2, ISOLAMENTO 750V</t>
  </si>
  <si>
    <t>11.24.48</t>
  </si>
  <si>
    <t>11.24.49</t>
  </si>
  <si>
    <t>11.24.50</t>
  </si>
  <si>
    <t>11.24.51</t>
  </si>
  <si>
    <t>11.24.52</t>
  </si>
  <si>
    <t>CABO DE COBRA FLEXÍVEL NÃO HALOGÊNIO C/1 CONDUTOR # 1 X  50,0 MM2, ISOLAMENTO 1KV</t>
  </si>
  <si>
    <t>CABO DE COBRA FLEXÍVEL NÃO HALOGÊNIO C/1 CONDUTOR # 1 X  70,0 MM2, ISOLAMENTO 1KV</t>
  </si>
  <si>
    <t>CABO DE COBRA FLEXÍVEL NÃO HALOGÊNIO C/1 CONDUTOR # 1 X  95,0 MM2, ISOLAMENTO 1KV</t>
  </si>
  <si>
    <t>CABO DE COBRA FLEXÍVEL NÃO HALOGÊNIO C/1 CONDUTOR # 1 X  120,0 MM2, ISOLAMENTO 1KV</t>
  </si>
  <si>
    <t>CABO DE COBRA FLEXÍVEL NÃO HALOGÊNIO C/1 CONDUTOR # 1 X  150,0 MM2, ISOLAMENTO 1KV</t>
  </si>
  <si>
    <t>11.80.02</t>
  </si>
  <si>
    <t>CABO CI 50.10</t>
  </si>
  <si>
    <t>11.17.02</t>
  </si>
  <si>
    <t>CONDULETE D= 3/4"</t>
  </si>
  <si>
    <t>11.17.06</t>
  </si>
  <si>
    <t>CONDULETE D= 1"</t>
  </si>
  <si>
    <t>11.91.05</t>
  </si>
  <si>
    <t>CABO DE COBRE NU # 35 MM2</t>
  </si>
  <si>
    <t>11.91.06</t>
  </si>
  <si>
    <t>CABO DE COBRE NU # 50 MM2</t>
  </si>
  <si>
    <t>11.19.01</t>
  </si>
  <si>
    <t>DISJUNTOR TERMOMAGNÉTICO (240V-60HRZ) MONOPOLAR 10A</t>
  </si>
  <si>
    <t>DISJUNTOR TERMOMAGNÉTICO (240V-60HRZ) MONOPOLAR 16A</t>
  </si>
  <si>
    <t>11.19.02</t>
  </si>
  <si>
    <t>11.19.03</t>
  </si>
  <si>
    <t>11.19.04</t>
  </si>
  <si>
    <t>DISJUNTOR TERMOMAGNÉTICO (240V-60HRZ) MONOPOLAR 20A</t>
  </si>
  <si>
    <t>DISJUNTOR TERMOMAGNÉTICO (240V-60HRZ) MONOPOLAR 25A</t>
  </si>
  <si>
    <t>11.19.05</t>
  </si>
  <si>
    <t>DISJUNTOR TERMOMAGNÉTICO (240V-60HRZ) MONOPOLAR 32A</t>
  </si>
  <si>
    <t>11.19.06</t>
  </si>
  <si>
    <t>DISJUNTOR TERMOMAGNÉTICO (240V-60HRZ) MONOPOLAR 40A</t>
  </si>
  <si>
    <t>11.19.12</t>
  </si>
  <si>
    <t>DISJUNTOR TERMOMAGNÉTICO (240V-60HRZ) DIPOLAR 25A</t>
  </si>
  <si>
    <t>11.19.14</t>
  </si>
  <si>
    <t>DISJUNTOR TERMOMAGNÉTICO (240V-60HRZ) DIPOLAR 40A</t>
  </si>
  <si>
    <t>11.19.15</t>
  </si>
  <si>
    <t>DISJUNTOR TERMOMAGNÉTICO (240V-60HRZ) DIPOLAR 50A</t>
  </si>
  <si>
    <t>11.18.18</t>
  </si>
  <si>
    <t>DISJUNTOR TERMOMAGNÉTICO (240V-60HRZ) DIPOLAR 60A</t>
  </si>
  <si>
    <t>11.19.17</t>
  </si>
  <si>
    <t>DISJUNTOR TERMOMAGNÉTICO (240V-60HRZ) TRIPOLAR 10A</t>
  </si>
  <si>
    <t>11.19.19</t>
  </si>
  <si>
    <t>DISJUNTOR TERMOMAGNÉTICO (240V-60HRZ) TRIPOLAR 20A</t>
  </si>
  <si>
    <t>11.19.20</t>
  </si>
  <si>
    <t>DISJUNTOR TERMOMAGNÉTICO (240V-60HRZ) TRIPOLAR 25A</t>
  </si>
  <si>
    <t>11.19.22</t>
  </si>
  <si>
    <t>DISJUNTOR TERMOMAGNÉTICO (240V-60HRZ) TRIPOLAR 40A</t>
  </si>
  <si>
    <t>11.19.23</t>
  </si>
  <si>
    <t>DISJUNTOR TERMOMAGNÉTICO (240V-60HRZ) TRIPOLAR 50A</t>
  </si>
  <si>
    <t>11.18.30</t>
  </si>
  <si>
    <t>11.18.31</t>
  </si>
  <si>
    <t>11.18.33</t>
  </si>
  <si>
    <t>11.18.34</t>
  </si>
  <si>
    <t>DISJUNTOR TERMOMAGNÉTICO (240V-60HRZ) TRIPOLAR 60A</t>
  </si>
  <si>
    <t>DISJUNTOR TERMOMAGNÉTICO (240V-60HRZ) TRIPOLAR 70A</t>
  </si>
  <si>
    <t>DISJUNTOR TERMOMAGNÉTICO (240V-60HRZ) TRIPOLAR 100A</t>
  </si>
  <si>
    <t>DISJUNTOR TERMOMAGNÉTICO (240V-60HRZ) TRIPOLAR 120A</t>
  </si>
  <si>
    <t>11.18.36</t>
  </si>
  <si>
    <t>DISJUNTOR TERMOMAGNÉTICO (240V-60HRZ) TRIPOLAR 150A</t>
  </si>
  <si>
    <t>11.92.31</t>
  </si>
  <si>
    <t>CONECTOR DE PRESSAO 35MM2 TEL-5015 OU EQUIVALENTE</t>
  </si>
  <si>
    <t>11.92.19</t>
  </si>
  <si>
    <t>TERMINAL DE 1 COMPRESSAO 1 FURO 35 MM2</t>
  </si>
  <si>
    <t>11.92.16</t>
  </si>
  <si>
    <t>TERMINAL DE 1 COMPRESSAO 1 FURO DE 16 MM2</t>
  </si>
  <si>
    <t>11.17.17</t>
  </si>
  <si>
    <t>11.17.18</t>
  </si>
  <si>
    <t>11.80.01</t>
  </si>
  <si>
    <t>11.83.11</t>
  </si>
  <si>
    <t>11.30.14</t>
  </si>
  <si>
    <t>INTERRUPTOR PARALELO 10A/250V R.1001 SEM PLACA OU EQUIVALENTE</t>
  </si>
  <si>
    <t>11.31.03</t>
  </si>
  <si>
    <t>INTERRUPTOR BIPOLAR SIMPLES (1MOD) 10A-250V-R.6120 05 PIAL OU EQUIVALENTE</t>
  </si>
  <si>
    <t>11.30.45</t>
  </si>
  <si>
    <t>11.55.01</t>
  </si>
  <si>
    <t>LUMINÁRIA DE SOBREPOR PARA LÂMPADA FLUORESCENTE, REFLETOR ALUMÍNIO, 1X16W SOQUETE ANTIVIBRATÓRIO REF.: 3540 ITAIM. OU EQUIVALENTE</t>
  </si>
  <si>
    <t>LUMINÁRIA DE SOBREPOR PARA LÂMPADA FLUORESCENTE, REFLETOR ALUMÍNIO, 2X16W SOQUETE ANTIVIBRATÓRIO REF.: 3540 ITAIM. OU EQUIVALENTE</t>
  </si>
  <si>
    <t>11.02.04</t>
  </si>
  <si>
    <t>11.02.05</t>
  </si>
  <si>
    <t>ELETRODUTO PVC FLEXÍVEL CORRUGADO D=25MM (3/4") TIGREFLEX OU EQUIVALENTE</t>
  </si>
  <si>
    <t>ELETRODUTO PVC FLEXÍVEL CORRUGADO D=32MM (1") TIGREFLEX OU EQUIVALENTE</t>
  </si>
  <si>
    <t>11.12.01</t>
  </si>
  <si>
    <t>PERFILADO CH 22 PERFURADO  COM TAMPA  38 x 38 MM</t>
  </si>
  <si>
    <t>11.14.17</t>
  </si>
  <si>
    <t>11.14.19</t>
  </si>
  <si>
    <t>CAIXA DE PASSAGEM SOBREPOR C/SAIDAS 202X202X102MM CPS-20 OU EQUIVALENTE</t>
  </si>
  <si>
    <t>CAIXA DE PASSAGEM SOBREPOR C/SAIDAS 302X302X122MM CPS-30 OU EQUIVALENTE</t>
  </si>
  <si>
    <t>11.62.08</t>
  </si>
  <si>
    <t>PADRÃO CEMIG AÉREO EM  MURETA TIPO C2, DEMANDA PROVÁVEL DE 15,1 ATÉ 23,0KW (3F+N)</t>
  </si>
  <si>
    <t>11.22.01</t>
  </si>
  <si>
    <t>RELE FOTOELETRICO 1200VA RM-10 - 120V OU EQUIVALENTE</t>
  </si>
  <si>
    <t>11.22.02</t>
  </si>
  <si>
    <t>RELE FOTOELETRICO 1800VA RM-10 - 220V OU EQUIVALENTE</t>
  </si>
  <si>
    <t>11.30.22</t>
  </si>
  <si>
    <t>TOMADA 2P+T 10A-250V, S/ PLACA REF.685044 P.LEGRAN OU EQUIVALENTE</t>
  </si>
  <si>
    <t>11.30.23</t>
  </si>
  <si>
    <t>TOMADA 2P+T 20A-250V, SEM PLACA R.54333 OU EQUIVALENTE</t>
  </si>
  <si>
    <t>11.31.07</t>
  </si>
  <si>
    <t>TOMADA. 2P+T UNIV.(2 MOD) 20A-250V R.6150 60 PIAL/EQUIVALENTE</t>
  </si>
  <si>
    <t>11.81.02</t>
  </si>
  <si>
    <t>TOMADA 4P PARA TELEFONE R.5003 S/ PLACA</t>
  </si>
  <si>
    <t>12.30.05</t>
  </si>
  <si>
    <t>FOLHA DE PORTA MADEIRA DE LEI PRANCHETA L &lt;= 60 CM, H &lt;= 180 CM</t>
  </si>
  <si>
    <t>12.30.10</t>
  </si>
  <si>
    <t>12.30.11</t>
  </si>
  <si>
    <t>12.30.12</t>
  </si>
  <si>
    <t>FOLHA DE PORTA MADEIRA DE LEI PRANCHETA 60 X 210 CM</t>
  </si>
  <si>
    <t>FOLHA DE PORTA MADEIRA DE LEI PRANCHETA 70 X 210 CM</t>
  </si>
  <si>
    <t>FOLHA DE PORTA MADEIRA DE LEI PRANCHETA 80 X 210 CM</t>
  </si>
  <si>
    <t>12.40.05</t>
  </si>
  <si>
    <t>12.40.06</t>
  </si>
  <si>
    <t>12.40.07</t>
  </si>
  <si>
    <t>MARCO DE MADEIRA DE LEI L = 14 CM, 60 X 210 CM</t>
  </si>
  <si>
    <t>MARCO EM MADEIRA DE LEI PARA L = 14 CM, 70 X 210 CM</t>
  </si>
  <si>
    <t>MARCO EM MADEIRA DE LEI L = 14 CM, 80 X 210 CM</t>
  </si>
  <si>
    <t>12.03.06</t>
  </si>
  <si>
    <t>12.03.07</t>
  </si>
  <si>
    <t>12.03.14</t>
  </si>
  <si>
    <t>12.03.21</t>
  </si>
  <si>
    <t>12.03.28</t>
  </si>
  <si>
    <t>12.04.31</t>
  </si>
  <si>
    <t>12.04.32</t>
  </si>
  <si>
    <t>12.04.33</t>
  </si>
  <si>
    <t>12.04.34</t>
  </si>
  <si>
    <t>12.04.41</t>
  </si>
  <si>
    <t>06.05.20</t>
  </si>
  <si>
    <t>CONCRETO CONVENCIONAL B1, B2 LANÇADO EM ESTRUTURA FCK &gt;= 20 MPA, BRITA CALCÁRIA, PREPARADO EM OBRA E LANÇADO EM ESTRUTURA</t>
  </si>
  <si>
    <t>06.05.25</t>
  </si>
  <si>
    <t>CONCRETO CONVENCIONAL B1, B2 LANÇADO EM ESTRUTURA FCK &gt;= 25 MPA, BRITA CALCÁRIA, PREPARADO EM OBRA E LANÇADO EM ESTRUTURA</t>
  </si>
  <si>
    <t>06.07.25</t>
  </si>
  <si>
    <t>CONCRETO USINADO B1, B2 LANÇADO EM ESTRUTURA FCK &gt;= 25 MPA, BRITA CALCÁRIA, USINADO CONVENCIONAL,  LANÇADO EM ESTRUTURA</t>
  </si>
  <si>
    <t>40.20.05</t>
  </si>
  <si>
    <t>FORMA DE TABUA DE PINHO DE 3a. TIPO B (3 APROV.)</t>
  </si>
  <si>
    <t>40.20.15</t>
  </si>
  <si>
    <t>FORMA DE COMPENSADO RESINADO E=12MM TIPO B (3 APR)</t>
  </si>
  <si>
    <t>FORNECIMENTO, FABRICAÇÃO, TRANSPORTE E MONTAGEM DE ESTRUTURA METÁLICA EM PERFIS SOLDADOS, INCLUSIVE PINTURA PRIMER</t>
  </si>
  <si>
    <t>08.22.05</t>
  </si>
  <si>
    <t>08.25.01</t>
  </si>
  <si>
    <t>08.20.02</t>
  </si>
  <si>
    <t>12.50.41</t>
  </si>
  <si>
    <t>12.50.44</t>
  </si>
  <si>
    <t>12.50.08</t>
  </si>
  <si>
    <t>12.50.09</t>
  </si>
  <si>
    <t>12.50.10</t>
  </si>
  <si>
    <t>FECHADURA 357-E49-ML60 CROMADA, PAPAIZ OU EQUIVALENTE</t>
  </si>
  <si>
    <t>FECHADURA 457-E59-ML60 CROMADA, PAPAIZ OU EQUIVALENTE</t>
  </si>
  <si>
    <t>FECHADURA 557-E69-ML60 CROMADA, PAPAIZ OU EQUIVALENTE</t>
  </si>
  <si>
    <t>12.50.22</t>
  </si>
  <si>
    <t>TARJETA LIVRE-OCUPADO</t>
  </si>
  <si>
    <t>12.50.21</t>
  </si>
  <si>
    <t>TARJETA DATY 809 OU EQUIVALENTE</t>
  </si>
  <si>
    <t>40.07.10</t>
  </si>
  <si>
    <t>CONCRETO CICLOPICO 1:3:6 C/ 30% PEDRA, LANÇADO EM FUNDAÇÃO</t>
  </si>
  <si>
    <t>19.53.01</t>
  </si>
  <si>
    <t>LASTRO DE PEDRA BRITADA</t>
  </si>
  <si>
    <t>04.27.25</t>
  </si>
  <si>
    <t>04.27.30</t>
  </si>
  <si>
    <t>CONCRETO USINADO BOMBEADO FCK &gt;= 25 MPA, BRITA CALCARIA, USINADO BOMBEAVEL, LANÇADO EM FUNDAÇÃO</t>
  </si>
  <si>
    <t>CONCRETO USINADO BOMBEADO FCK &gt;= 30 MPA, BRITA CALCARIA, USINADO BOMBEAVEL, LANÇADO EM FUNDAÇÃO</t>
  </si>
  <si>
    <t>04.03.02</t>
  </si>
  <si>
    <t>04.04.01</t>
  </si>
  <si>
    <t>MOBILIZAÇÃO E DESMOBILIZAÇÃO DE EQUIPAMENTO PARA BROCA TRADO</t>
  </si>
  <si>
    <t>04.04.02</t>
  </si>
  <si>
    <t>PERFURAÇAO DE ESTACA TIPO BROCA A TRADO MECANIZADO D= 30 CM</t>
  </si>
  <si>
    <t>40.32.20</t>
  </si>
  <si>
    <t>ESCAVAÇÃO MANUAL DE TUBULÃO A CÉU ABERTO FUSTE E BASE</t>
  </si>
  <si>
    <t>10.18.01</t>
  </si>
  <si>
    <t>ADAPTADOR PVC ROSCA E FLANGE P/ CX.D'AGUA D= 1/2"</t>
  </si>
  <si>
    <t>10.18.02</t>
  </si>
  <si>
    <t>ADAPTADOR PVC ROSCA E FLANGE P/ CX.D'AGUA D= 3/4"</t>
  </si>
  <si>
    <t>10.18.03</t>
  </si>
  <si>
    <t>ADAPTADOR PVC ROSCA E FLANGE P/ CX.D'AGUA D= 1"</t>
  </si>
  <si>
    <t>10.70.13</t>
  </si>
  <si>
    <t>CAIXA ALVENARIA COM TAMPA DE CONCRETO 40 X  40 X  60 CM</t>
  </si>
  <si>
    <t>10.72.13</t>
  </si>
  <si>
    <t>CAIXA ALVENARIA COM GRLHA DE AÇO 40 X  40 X  60 CM</t>
  </si>
  <si>
    <t>10.35.51</t>
  </si>
  <si>
    <t>CAIXA D'AGUA POLIETILENO COM TAMPA 500 L</t>
  </si>
  <si>
    <t>10.35.52</t>
  </si>
  <si>
    <t>CAIXA D'AGUA POLIETILENO COM TAMPA 1000 L</t>
  </si>
  <si>
    <t>10.26.11</t>
  </si>
  <si>
    <t>10.26.12</t>
  </si>
  <si>
    <t>GRELHA/PORTA GRELHA AÇO INOX.FECHO GIRATÓRIO 100X100MM</t>
  </si>
  <si>
    <t>GRELHA/PORTA GRELHA AÇO INOX.FECHO GIRATÓRIO 150X150MM</t>
  </si>
  <si>
    <t>10.35.31</t>
  </si>
  <si>
    <t>RALO SIFONADO PVC ALTURA REGULAVEL 100X40 MM</t>
  </si>
  <si>
    <t>10.35.33</t>
  </si>
  <si>
    <t>RALO SECO PVC SAIDA SOLDAVEL 100X40 MM</t>
  </si>
  <si>
    <t>10.35.72</t>
  </si>
  <si>
    <t>RALO HEMISFERICO TIPO ABACAXI D=  50MM</t>
  </si>
  <si>
    <t>10.35.73</t>
  </si>
  <si>
    <t>RALO HEMISFERICO TIPO ABACAXI D=  75MM</t>
  </si>
  <si>
    <t>10.35.74</t>
  </si>
  <si>
    <t>RALO HEMISFERICO TIPO ABACAXI D= 100MM</t>
  </si>
  <si>
    <t>10.20.11</t>
  </si>
  <si>
    <t>10.20.12</t>
  </si>
  <si>
    <t>10.22.01</t>
  </si>
  <si>
    <t>10.22.02</t>
  </si>
  <si>
    <t>10.22.03</t>
  </si>
  <si>
    <t>10.22.04</t>
  </si>
  <si>
    <t>10.22.05</t>
  </si>
  <si>
    <t>10.22.06</t>
  </si>
  <si>
    <t>10.22.07</t>
  </si>
  <si>
    <t>10.22.08</t>
  </si>
  <si>
    <t>10.22.09</t>
  </si>
  <si>
    <t>REGISTRO GAVETA BRUTO 1510-B 1/2"FABRIMAR /EQUIVALENTE</t>
  </si>
  <si>
    <t>REGISTRO GAVETA BRUTO 1510-B 3/4"FABRIMAR /EQUIVALENTE</t>
  </si>
  <si>
    <t>REGISTRO GAVETA BRUTO 1510-B  1" FABRIMAR /EQUIVALENTE</t>
  </si>
  <si>
    <t>REGISTRO GAVETA BRUTO 1510-B 1 1/4" FABRIMAR/ EQUIVALENTE</t>
  </si>
  <si>
    <t>REGISTRO GAVETA BRUTO 1510-B 1 1/2" FABRIMAR/ EQUIVALENTE</t>
  </si>
  <si>
    <t>REGISTRO GAVETA BRUTO 1510-B  2"  FABRIMAR/EQUIVALENTE</t>
  </si>
  <si>
    <t>REGISTRO GAVETA BRUTO 1502 2 1/2" DECA / EQUIVALENTE</t>
  </si>
  <si>
    <t>REGISTRO GAVETA BRUTO 1502 3"     DECA / EQUIVALENTE</t>
  </si>
  <si>
    <t>REGISTRO GAVETA BRUTO 1502 4"     DECA / EQUIVALENTE</t>
  </si>
  <si>
    <t>10.22.41</t>
  </si>
  <si>
    <t>10.22.42</t>
  </si>
  <si>
    <t>10.22.43</t>
  </si>
  <si>
    <t>REGISTRO DE GAVETA COM CANOPLA C-1509 DL, D=1"    FABRIMAR OU EQUIVALENTE</t>
  </si>
  <si>
    <t>REGISTRO DE GAVETA COM CANOPLA C-1509 DL, D=3/4"  FABRIMAR OU EQUIVALENTE</t>
  </si>
  <si>
    <t>REGISTRO DE GAVETA COM CANOPLA C-1509 DL, D= 1/2" FABRIMAR OU EQUIVALENTE</t>
  </si>
  <si>
    <t>10.22.45</t>
  </si>
  <si>
    <t>REGISTRO DE GAVETA COM CANOPLA C-1509 DL, D=1 1/2"FABRIMAR OU EQUIVALENTE</t>
  </si>
  <si>
    <t>10.35.11</t>
  </si>
  <si>
    <t>10.35.13</t>
  </si>
  <si>
    <t>CAIXA SIFONADA PVC C/GRELHA QUADR/RED. 150X150X50 MM</t>
  </si>
  <si>
    <t>CAIXA SIFONADA PVC C/GRELHA QUADR/RED. 150X185X75 MM</t>
  </si>
  <si>
    <t>10.35.15</t>
  </si>
  <si>
    <t>10.35.20</t>
  </si>
  <si>
    <t>10.35.21</t>
  </si>
  <si>
    <t>CAIXA SIFONADA PVC C/GRELHA REDONDA    100X100X50 MM</t>
  </si>
  <si>
    <t>CAIXA SIFONADA PVC C/ TAMPA CEGA 250X172X50 MM</t>
  </si>
  <si>
    <t>CAIXA SIFONADA PVC C/ TAMPA CEGA 250X230X75 MM</t>
  </si>
  <si>
    <t>10.35.22</t>
  </si>
  <si>
    <t>CAIXA SIFONADA PVC 100X150X50MM</t>
  </si>
  <si>
    <t>10.03.02</t>
  </si>
  <si>
    <t>TUBO PVC RÍGIDO SOLDÁVEL ÁGUA, INCLUSIVE CONEXÕES, D = 25 MM (3/4")</t>
  </si>
  <si>
    <t>10.03.05</t>
  </si>
  <si>
    <t>TUBO PVC RÍGIDO SOLDÁVEL ÁGUA, INCLUSIVE CONEXÕES, D=  50 MM (1 1/2")</t>
  </si>
  <si>
    <t>10.03.07</t>
  </si>
  <si>
    <t>TUBO PVC RÍGIDO SOLDÁVEL ÁGUA, INCLUSIVE CONEXÕES, D=  75 MM (2 1/2")</t>
  </si>
  <si>
    <t>10.10.02</t>
  </si>
  <si>
    <t>10.10.03</t>
  </si>
  <si>
    <t>10.10.04</t>
  </si>
  <si>
    <t>10.10.05</t>
  </si>
  <si>
    <t>10.10.06</t>
  </si>
  <si>
    <t xml:space="preserve">TUBO PVC ESGOTO PB, INCLUSIVE CONEXÕES E SUPORTES, D = 75 MM </t>
  </si>
  <si>
    <t xml:space="preserve">TUBO PVC ESGOTO PB, INCLUSIVE CONEXÕES E SUPORTES, D = 50 MM </t>
  </si>
  <si>
    <t>TUBO PVC ESGOTO PB, INCLUSIVE CONEXÕES E SUPORTES, D = 100 MM</t>
  </si>
  <si>
    <t>TUBO PVC ESGOTO PB, INCLUSIVE CONEXÕES E SUPORTES, D = 150 MM</t>
  </si>
  <si>
    <t>TUBO PVC ESGOTO PB, INCLUSIVE CONEXÕES E SUPORTES, D = 200 MM</t>
  </si>
  <si>
    <t>01.09.03</t>
  </si>
  <si>
    <t>01.09.10</t>
  </si>
  <si>
    <t>01.09.01</t>
  </si>
  <si>
    <t>01.04.10</t>
  </si>
  <si>
    <t>PROTEÇAO COM FITA ZEBRADA AMARELA L=7CM E PEÇA 7X7</t>
  </si>
  <si>
    <t>01.04.11</t>
  </si>
  <si>
    <t>FITA ZEBRADA AMARELA PARA SINALIZAÇAO L= 7CM</t>
  </si>
  <si>
    <t>01.04.09</t>
  </si>
  <si>
    <t>TELA-TAPUME DE POLIPROPILENO H= 1,20 M, INCL. BASE</t>
  </si>
  <si>
    <t>01.11.07</t>
  </si>
  <si>
    <t>CONE EM PVC H= 75 CM</t>
  </si>
  <si>
    <t>01.04.20</t>
  </si>
  <si>
    <t>40.41.01</t>
  </si>
  <si>
    <t>MANTA GEOTEXTIL - 300G/M2 - RES. TRACAO &gt;= 16KN/M</t>
  </si>
  <si>
    <t>10.90.01</t>
  </si>
  <si>
    <t>EXTINTOR DE INCENDIO CO2, CAPACIDADE = 6 L</t>
  </si>
  <si>
    <t>10.90.02</t>
  </si>
  <si>
    <t>EXTINTOR DE INCENDIO AGUA PRESSURIZADA CAPAC.= 10L</t>
  </si>
  <si>
    <t>10.90.03</t>
  </si>
  <si>
    <t>EXTINTOR DE INCENDIO  TIPO PO QUIMICO - 6KG</t>
  </si>
  <si>
    <t>10.90.04</t>
  </si>
  <si>
    <t>EXTINTOR PO QUIMICO SECO ABC 4KG CAP.2-A: 20-B: C</t>
  </si>
  <si>
    <t>10.90.25</t>
  </si>
  <si>
    <t>HIDRANTE DE RECALQUE COMPLETO EM CX. ALVENARIA</t>
  </si>
  <si>
    <t>10.90.48</t>
  </si>
  <si>
    <t>LUMINÁRIA DE EMERGENCIA AUTONOMA IE-16 (LAMP.8W)-SAIDA</t>
  </si>
  <si>
    <t>10.90.77</t>
  </si>
  <si>
    <t>QUADRO DE FORCA P/ MOTOR DE 3CV. 220V TRIFASICO</t>
  </si>
  <si>
    <t>10.90.15</t>
  </si>
  <si>
    <t>REGISTRO GLOBO D=13MM (1/2")</t>
  </si>
  <si>
    <t>10.90.16</t>
  </si>
  <si>
    <t>REGISTRO GLOBO D=25MM (1")</t>
  </si>
  <si>
    <t>10.90.17</t>
  </si>
  <si>
    <t>REGISTRO GLOBO ANGULAR D= 63 MM P/ HIDRANTE</t>
  </si>
  <si>
    <t>10.90.14</t>
  </si>
  <si>
    <t>REGISTRO DE GAVETA D=63MM (2 1/2")</t>
  </si>
  <si>
    <t>10.90.87</t>
  </si>
  <si>
    <t>AVISADOR SONORO E VISUAL</t>
  </si>
  <si>
    <t>LAJE PRÉ-MOLDADA, APARENTE, INCLUSIVE CAPEAMENTO, SC = 300 KG/M2, L = 5,00 M</t>
  </si>
  <si>
    <t>10.40.02</t>
  </si>
  <si>
    <t>CUBA EMBUTIR OVAL (49X32,5CM) CELITE/EQUIVALENTE. COMPLETO</t>
  </si>
  <si>
    <t>10.40.10</t>
  </si>
  <si>
    <t>CUBA SOBREPOR OVAL(52X44,5 CM) CELITE/EQUIVALENTE COMPLETO</t>
  </si>
  <si>
    <t>10.40.27</t>
  </si>
  <si>
    <t>LAVATORIO PEQUENO BRANCO GELO L915 RAVENA/EQUIVALENTE</t>
  </si>
  <si>
    <t>10.40.12</t>
  </si>
  <si>
    <t>10.40.07</t>
  </si>
  <si>
    <t>LAVATÓRIO SUSPENSO (46,5X34CM) GUARAPARI LOGASA/EQUIVALENTE COMPLETO</t>
  </si>
  <si>
    <t>LAVATÓRIO COM COLUNA SUSPENSA LINHA FIT-CELITE/EQUIVALENTE.COMPL</t>
  </si>
  <si>
    <t>10.43.05</t>
  </si>
  <si>
    <t>MICTÓRIO EM AÇO INOX CHAPA 22, DESENVOLVIMENTO= 1,4 M</t>
  </si>
  <si>
    <t>10.43.02</t>
  </si>
  <si>
    <t>MICTÓRIO SIFONADO-LOUÇA BRANCA CELITE / EQUIVALENTE COMPLETO</t>
  </si>
  <si>
    <t>10.46.05</t>
  </si>
  <si>
    <t>TANQUE DE AÇO INOX COM 1 BOJO  63 X 51 CM</t>
  </si>
  <si>
    <t>10.46.03</t>
  </si>
  <si>
    <t>10.46.04</t>
  </si>
  <si>
    <t>10.41.01</t>
  </si>
  <si>
    <t>VASO SANITARIO CONVENCIONAL BRANCA,AZALEA CELITE/EQUIVALENTE</t>
  </si>
  <si>
    <t>10.41.06</t>
  </si>
  <si>
    <t>VASO SANITARIO INFANTIL BRANCA, CELITE / EQUIVALENTE COMPLETO</t>
  </si>
  <si>
    <t>10.41.02</t>
  </si>
  <si>
    <t>VASO SANITARIO CONVENCIONAL BRANCA,AZALEA CELITE/EQUIVALENTE COMPLETO</t>
  </si>
  <si>
    <t>18.10.05</t>
  </si>
  <si>
    <t>CONJUNTO DE MESA E 2 BANCOS DE CONCRETO PARA JOGOS</t>
  </si>
  <si>
    <t>10.24.39</t>
  </si>
  <si>
    <t>TORNEIRA CHAVE BOIA AUTOMATICA P/RESERVATORIO  LENZ/EQUIVALENTE</t>
  </si>
  <si>
    <t>10.24.34</t>
  </si>
  <si>
    <t>10.24.35</t>
  </si>
  <si>
    <t>10.24.36</t>
  </si>
  <si>
    <t>10.27.55</t>
  </si>
  <si>
    <t>BOLSA DE BORRACHA 340  D= 1 1/2"</t>
  </si>
  <si>
    <t>10.27.02</t>
  </si>
  <si>
    <t>BRAÇO P/CHUVEIRO 1/2" X 0,40 M PERFLEX 1781 CR/EQUIVALENTE</t>
  </si>
  <si>
    <t>10.27.15</t>
  </si>
  <si>
    <t>CHUVEIRO ELETRICO CROMADO  D= 1/2"  LORENZETTI/EQUIVALENTE</t>
  </si>
  <si>
    <t>10.30.01</t>
  </si>
  <si>
    <t>PARAFUSO CASTELO COM BUCHA N.8 E ARRUELA</t>
  </si>
  <si>
    <t>10.27.61</t>
  </si>
  <si>
    <t>SIFAO LAVATORIO COPO REGULAVEL 1"X 1 1/2"SIGMA/EQUIVALENTE</t>
  </si>
  <si>
    <t>10.27.63</t>
  </si>
  <si>
    <t>SIFAO PIA COPO REGULAVEL 1 1/2" X 1 1/2" SIGMA/EQUIVALENTE</t>
  </si>
  <si>
    <t>10.24.17</t>
  </si>
  <si>
    <t>TORNEIRA DE JARDIM 1128-MY D=3/4" FABRIMAR/EQUIVALENTE</t>
  </si>
  <si>
    <t>10.24.09</t>
  </si>
  <si>
    <t>TORNEIRA PARA PIA BANCA SAIDA LATERAL 1167-DL FABRIMAR/EQUIVALENTE</t>
  </si>
  <si>
    <t>10.24.05</t>
  </si>
  <si>
    <t>TORNEIRA PARA PIA PAREDE SAIDA LATERAL 1168-DL FABRIMAR/EQUIVALENTE</t>
  </si>
  <si>
    <t>10.24.43</t>
  </si>
  <si>
    <t>TORNEIRA PARA BEBEDOURO 1152JR  D=1/2"  FABRIMAR OU EQUIVALENTE</t>
  </si>
  <si>
    <t>10.24.28</t>
  </si>
  <si>
    <t>TORNEIRA PARA LAVATORIO REF.1194  INNOVARE FABRIMAR OU EQUIVALENTE</t>
  </si>
  <si>
    <t>10.24.21</t>
  </si>
  <si>
    <t>TONEIRA PARA LAVATORIO REF.1193 LINHA PERTUTTI DOCOL OU EQUIVALENTE</t>
  </si>
  <si>
    <t>10.27.51</t>
  </si>
  <si>
    <t>TUBO LIGAÇAO AGUA-VASO METAL CROM. C/ SOBRECANOPLA</t>
  </si>
  <si>
    <t>10.27.47</t>
  </si>
  <si>
    <t>10.25.20</t>
  </si>
  <si>
    <t>10.25.13</t>
  </si>
  <si>
    <t>VÁLVULA PARA LAVATORIO 1601 FABRIMAR OU EQUIVALENTE</t>
  </si>
  <si>
    <t>VÁLVULA PARA MICTORIO COM FECHAM AUTOM. D= 1/2" DOCOL/EQUIVALENTE</t>
  </si>
  <si>
    <t>10.25.25</t>
  </si>
  <si>
    <t>VÁLVUÇA DE DESCARGA 3650     D= 1 1/2" FABRIMAR OU EQUIVALENTE</t>
  </si>
  <si>
    <t>TUBO PARA VALVULA DESCARGA Nº 18 C/ADAPT. D= 1 1/2"</t>
  </si>
  <si>
    <t>21.11.08</t>
  </si>
  <si>
    <t>MURO DIVISA DE BLOCO DE CONCRETO APARENTE ESP= 15 CM, H= 2,50 M, INCLUSO SAPATA 1:3:6 30X40CM E CHAPEU</t>
  </si>
  <si>
    <t>21.11.18</t>
  </si>
  <si>
    <t>MURO DIVISA DE TIJOLO FURADO ESP=10CM, REBOCADO E PINTADO H=2,50M, INCLUSIVE SAPATA 1:3:6 30X40CM E CHAPEU</t>
  </si>
  <si>
    <t>20.18.01</t>
  </si>
  <si>
    <t>REMOÇÃO E RECONTRUÇÃO DE REVESTIMENTO EM ALVENARIA POLIÉDRICA COM COLCHAO DE AREIA</t>
  </si>
  <si>
    <t>PREPARO DE COVAS DE ARVORES HMIN= 1,80M, COVA 60X60X60 CM, EXCLUSIVE FORNECIMENTO DE MUDA</t>
  </si>
  <si>
    <t>PREPARO DE COVAS DE ARBUSTOS ORNAMENTAIS EM GERAL, EXCLUSIVE FORNECIMENTO DE MUDA</t>
  </si>
  <si>
    <t>PREPARO DE COVAS DE FORRAÇAO, EXCLUSIVE FORNECIMENTO DE MUDA</t>
  </si>
  <si>
    <t>21.30.06</t>
  </si>
  <si>
    <t>FORNECIMENTO E PLANTIO DE GRAMA SAO CARLOS - AXONOPUS COMPRESSUS</t>
  </si>
  <si>
    <t>21.30.07</t>
  </si>
  <si>
    <t>FORNECIMENTO E PLANTIO DE GRAMA ESMERALDA - WILD ZOYSIA</t>
  </si>
  <si>
    <t>15.58.05</t>
  </si>
  <si>
    <t>PEITORIL DE ARDOSIA,  E= 2 CM</t>
  </si>
  <si>
    <t>17.15.11</t>
  </si>
  <si>
    <t>PINTURA ACÍLICA SEMI-BRILHO, SEM MASSA, EM REBOCO SEM SELADOR</t>
  </si>
  <si>
    <t>17.30.01</t>
  </si>
  <si>
    <t>PINTURA EPOXI A 2 DEMAOS</t>
  </si>
  <si>
    <t>17.05.05</t>
  </si>
  <si>
    <t>PINTURA LÁTEX PVA, EXCLUSIVE EMASSAMENTOE FUNDO SELADOR</t>
  </si>
  <si>
    <t>17.25.25</t>
  </si>
  <si>
    <t>PINTURA ESMALTE SINTÉTIO ACETINADO C/MASSA OLEO FUNDO BR. EM PEÇAS MADEIRA</t>
  </si>
  <si>
    <t>17.25.35</t>
  </si>
  <si>
    <t>PINTURA ESMALTE SINTETICO ACETINADO C/FUNDO ANTIOXIDANTE EM SUPERF.METALICA</t>
  </si>
  <si>
    <t>17.25.21</t>
  </si>
  <si>
    <t>PINTURA ESMALTE SINTETICO ACETINADO SEM MASSA COM FUNDO BRANCO EM ESQ. MADEIRA</t>
  </si>
  <si>
    <t>17.44.03</t>
  </si>
  <si>
    <t>VERNIZ ACRILICO SOBRE CONCRETO APARENTE A 2 DEMAOS</t>
  </si>
  <si>
    <t>17.41.06</t>
  </si>
  <si>
    <t>ENVERNIZAMENTO POLIURETANO AROMATICO ALTO-BRILHO EM ESQ. MADEIRA</t>
  </si>
  <si>
    <t>15.20.05</t>
  </si>
  <si>
    <t>PISO DE PEDRA EM PLACAS ARDOSIA 40 X 40 CM</t>
  </si>
  <si>
    <t>15.25.25</t>
  </si>
  <si>
    <t>PISO DE BORRACHA PASTILHADO 50X50CMX3MM C/ COLA PLURIG.</t>
  </si>
  <si>
    <t>15.37.10</t>
  </si>
  <si>
    <t>REMOÇAO E REASSENTAMENTO DE CALÇADA PORTUGUESA</t>
  </si>
  <si>
    <t>15.37.05</t>
  </si>
  <si>
    <t>CALÇADA PORTUGUESA-FORNEC. E ASSENT.,INCL. COLCHAO</t>
  </si>
  <si>
    <t>15.17.22</t>
  </si>
  <si>
    <t>15.17.20</t>
  </si>
  <si>
    <t>PISO CERÂMICO PEI-5 45X45CM CARGO PLUS COR GRAY/WHITE ELIANE/EQUIVALENTE</t>
  </si>
  <si>
    <t>PISO CERÂMICO PEI-5 (33,5X33,5)CM URBANUS GRAY/WHITE ELIANE/EQUIVALENTE</t>
  </si>
  <si>
    <t>15.07.07</t>
  </si>
  <si>
    <t>15.07.27</t>
  </si>
  <si>
    <t>15.07.17</t>
  </si>
  <si>
    <t>15.06.07</t>
  </si>
  <si>
    <t>15.05.07</t>
  </si>
  <si>
    <t>15.05.17</t>
  </si>
  <si>
    <t>15.05.27</t>
  </si>
  <si>
    <t>PISO CIMENTADO DESEMPENADO FILTRADO COM ARGAMASSA 1:3 JUNTA PL 17 X 30 E= 3,0 CM COM JUNTA DE 2 X 2 M</t>
  </si>
  <si>
    <t>PISO CIMENTADO DESEMPENADO FELTRADO COM ARGAMASSA 1:3 JUNTA PL 17 X 30 E= 3,0 CM COM JUNTA DE 1 X 1 M</t>
  </si>
  <si>
    <t>PISO CIMENTADO DESEMPENADO FELTRADO COM ARGAMASSA 1:3 JUNTA PL 17 X 30 E= 3,0 CM COM JUNTA DE  0,60 X 0,60 M</t>
  </si>
  <si>
    <t>15.04.07</t>
  </si>
  <si>
    <t>15.22.05</t>
  </si>
  <si>
    <t>15.22.15</t>
  </si>
  <si>
    <t>15.15.05</t>
  </si>
  <si>
    <t>PISO DE MADEIRA TACO DE IPE EXTRA 7 X 21 CM</t>
  </si>
  <si>
    <t>08.85.25</t>
  </si>
  <si>
    <t>08.85.27</t>
  </si>
  <si>
    <t>08.85.41</t>
  </si>
  <si>
    <t>08.85.45</t>
  </si>
  <si>
    <t>08.85.47</t>
  </si>
  <si>
    <t>08.85.65</t>
  </si>
  <si>
    <t>08.85.67</t>
  </si>
  <si>
    <t>08.85.69</t>
  </si>
  <si>
    <t>08.87.45</t>
  </si>
  <si>
    <t>08.87.65</t>
  </si>
  <si>
    <t>14.21.05</t>
  </si>
  <si>
    <t>14.15.05</t>
  </si>
  <si>
    <t>REVESTIMENTO COM AZULEJO BRANCO 15X15 CM, EXTRA</t>
  </si>
  <si>
    <t>14.15.06</t>
  </si>
  <si>
    <t>REVESTIMENTO COM AZULEJO BRANCO 20X20CM, EXTRA</t>
  </si>
  <si>
    <t>40.31.02</t>
  </si>
  <si>
    <t>CHAPISCO COM ARGAMASSA 1:3, A COLHER</t>
  </si>
  <si>
    <t>40.31.05</t>
  </si>
  <si>
    <t>EMBOCO COM ARGAMASSA 1:7</t>
  </si>
  <si>
    <t>14.35.02</t>
  </si>
  <si>
    <t>CANTONEIRA ALUMINIO P/ ACABAMENTO DE QUINA DS-020</t>
  </si>
  <si>
    <t>14.21.10</t>
  </si>
  <si>
    <t>MARMORE BRANCO NACIONAL, E= 2 CM</t>
  </si>
  <si>
    <t>14.05.31</t>
  </si>
  <si>
    <t>REBOCO COM ARGAMASSA 1:7 CIMENTO E AREIA</t>
  </si>
  <si>
    <t>15.46.04</t>
  </si>
  <si>
    <t>15.40.04</t>
  </si>
  <si>
    <t>13.55.02</t>
  </si>
  <si>
    <t>ALÇAPAO - 80X80 CM, CAIXILHO CHAPA 18</t>
  </si>
  <si>
    <t>13.55.21</t>
  </si>
  <si>
    <t>ESCADA MARINHEIRO-TB GALV.D=3/4" C/ GRADIL-TIPO 2</t>
  </si>
  <si>
    <t>15.54.05</t>
  </si>
  <si>
    <t>SOLEIRA DE ARDOSIA, E= 2 CM</t>
  </si>
  <si>
    <t>15.54.07</t>
  </si>
  <si>
    <t>SOLEIRA DE GRANITO CINZA CORUMBA E= 2 CM</t>
  </si>
  <si>
    <t>15.54.02</t>
  </si>
  <si>
    <t>SOLEIRA DE MARMORE BRANCO, E= 2 CM</t>
  </si>
  <si>
    <t>11.92.05</t>
  </si>
  <si>
    <t>BISNAGA DE POLIURETANO SIKAFLEX 300ML</t>
  </si>
  <si>
    <t>11.92.25</t>
  </si>
  <si>
    <t>BARRA CHATA DE ALUMINIO 7/8"X1/8"X3000MM</t>
  </si>
  <si>
    <t>11.92.32</t>
  </si>
  <si>
    <t>BARRA GALVANIZADA A FOGO DIAM. 3/8"X3,4M (RE-BAR)</t>
  </si>
  <si>
    <t>11.91.02</t>
  </si>
  <si>
    <t>CABO DE COBRE NU # 10MM2</t>
  </si>
  <si>
    <t>11.91.03</t>
  </si>
  <si>
    <t>CABO DE COBRE NU # 16 MM2</t>
  </si>
  <si>
    <t>11.91.04</t>
  </si>
  <si>
    <t>CABO DE COBRE NU # 25 MM2</t>
  </si>
  <si>
    <t>11.91.09</t>
  </si>
  <si>
    <t>CABO DE COBRE NU # 70MM2</t>
  </si>
  <si>
    <t>11.92.07</t>
  </si>
  <si>
    <t>CONECTOR MINI-GAR 16 A 35MM2 P/TERMINAIS AEREOS</t>
  </si>
  <si>
    <t>11.83.02</t>
  </si>
  <si>
    <t>CONECTOR CABO HASTE CHT-1 DE ATERRAMENTO P.TELEMAR</t>
  </si>
  <si>
    <t>11.92.11</t>
  </si>
  <si>
    <t>FIXADOR OMEGA EM LATAO P/CABO 35 MM2</t>
  </si>
  <si>
    <t>11.92.14</t>
  </si>
  <si>
    <t>FIXADOR OMEGA EM LATAO P/CABO DE COBRE 16/25MM2</t>
  </si>
  <si>
    <t>HASTE DE ATERRAMENTO AÇO GALV. 3/4" X 3,0 MM</t>
  </si>
  <si>
    <t>11.92.27</t>
  </si>
  <si>
    <t>PARA RAIO TIPO FRANKLIN 4PONTAS LATAO CROMADO350MM</t>
  </si>
  <si>
    <t>11.92.04</t>
  </si>
  <si>
    <t>MOLDE PARA SOLDA EXOTERMICA HCL 5/8".50-5</t>
  </si>
  <si>
    <t>11.92.01</t>
  </si>
  <si>
    <t>TERMINAL AEREO (CAPTOR), ACO GALV. D= 3/8"X250MM</t>
  </si>
  <si>
    <t>03.15.02</t>
  </si>
  <si>
    <t>03.15.03</t>
  </si>
  <si>
    <t>03.05.01</t>
  </si>
  <si>
    <t>03.05.02</t>
  </si>
  <si>
    <t>03.03.01</t>
  </si>
  <si>
    <t>03.03.02</t>
  </si>
  <si>
    <t>ESCAVAÇÃO MECÂNICA, INCLUSIVE TRANSPORTE ATÉ 50 M EM MATERIAL DE 1ª CATEGORIA</t>
  </si>
  <si>
    <t>ESCAVAÇÃO MECÂNICA, INCLUSIVE TRANSPORTE ATÉ 50 M EM MATERIAL DE 2ª CATEGORIA</t>
  </si>
  <si>
    <t>03.17.01</t>
  </si>
  <si>
    <t>03.17.02</t>
  </si>
  <si>
    <t>03.17.03</t>
  </si>
  <si>
    <t>03.18.01</t>
  </si>
  <si>
    <t>03.18.02</t>
  </si>
  <si>
    <t>03.18.03</t>
  </si>
  <si>
    <t>03.18.04</t>
  </si>
  <si>
    <t>03.19.01</t>
  </si>
  <si>
    <t>03.19.02</t>
  </si>
  <si>
    <t>03.19.03</t>
  </si>
  <si>
    <t>03.19.04</t>
  </si>
  <si>
    <t>03.20.01</t>
  </si>
  <si>
    <t>03.22.01</t>
  </si>
  <si>
    <t>03.22.02</t>
  </si>
  <si>
    <t>03.23.01</t>
  </si>
  <si>
    <t>03.23.03</t>
  </si>
  <si>
    <t>03.23.05</t>
  </si>
  <si>
    <t>02.28.01</t>
  </si>
  <si>
    <t>02.28.02</t>
  </si>
  <si>
    <t>02.28.03</t>
  </si>
  <si>
    <t>02.28.04</t>
  </si>
  <si>
    <t>TRANSPORTE DE MATERIAL DEMOLIDO EM CAMINHÃO DMT &lt;= 1 KM (DENTRO DO PERÍMETRO URBANO)</t>
  </si>
  <si>
    <t>TRANSPORTE DE MATERIAL DEMOLIDO EM CAMINHÃO 1 KM &lt; DMT &lt;= 2 KM (DENTRO DO PERÍMETRO URBANO)</t>
  </si>
  <si>
    <t>02.27.01</t>
  </si>
  <si>
    <t>02.27.02</t>
  </si>
  <si>
    <t>CARGA DE MATERIAL DEMOLIDO SOBRE CAMINHÃO - MANUAL</t>
  </si>
  <si>
    <t>TRANSPORTE DE MATERIAL DEMOLIDO EM CAMINHÃO DMT &gt; 5 KM (DENTRO DO PERÍMETRO URBANO)</t>
  </si>
  <si>
    <t>TRANSPORTE DE MATERIAL DEMOLIDO EM CAMINHÃO 2 KM &lt; DMT &lt;= 5 KM (DENTRO DO PERÍMETRO URBANO)</t>
  </si>
  <si>
    <t>CARGA DE MATERIAL DEMOLIDO SOBRE CAMINHÃO - MECÂNICA</t>
  </si>
  <si>
    <t>02.26.01</t>
  </si>
  <si>
    <t>02.26.02</t>
  </si>
  <si>
    <t>TRANSPORTE DE MATERIAL DEMOLIDO CARRINHO DE MÃO DMT &lt;= 50 M</t>
  </si>
  <si>
    <t>TRANSPORTE DE MATERIAL DEMOLIDO CARRINHO DE MÃO 50 M &lt; DMT &lt;= 100 M</t>
  </si>
  <si>
    <t>16.08.05</t>
  </si>
  <si>
    <t>VIDRO ARAMADO BRANCO,  E= 7MM, COLOCADO</t>
  </si>
  <si>
    <t>16.20.07</t>
  </si>
  <si>
    <t>16.20.11</t>
  </si>
  <si>
    <t>16.20.15</t>
  </si>
  <si>
    <t>16.02.02</t>
  </si>
  <si>
    <t>16.02.03</t>
  </si>
  <si>
    <t>VIDRO LISO INCOLOR, E = 3 MM, COLOCADO</t>
  </si>
  <si>
    <t>VIDRO LISO INCOLOR, E = 4 MM, COLOCADA</t>
  </si>
  <si>
    <t>10.05.03</t>
  </si>
  <si>
    <t>10.05.04</t>
  </si>
  <si>
    <t xml:space="preserve">TUBO DE COBRE SOLDADO CLASSE A INCLUSIVE CONEXÕES,  D = 15MM </t>
  </si>
  <si>
    <t>TUBO DE COBRE SOLDADO CLASSE A INCLUSIVE CONEXÕES, D = 22 MM</t>
  </si>
  <si>
    <t>BARRA DE APOIO RETA, EM ACO INOX POLIDO, COMPRIMENTO 80 CM,  FIXADA NA PAREDE - FORNECIMENTO E INSTALAÇÃO. AF_01/2020</t>
  </si>
  <si>
    <t>PAPELEIRA DE PAREDE EM METAL CROMADO SEM TAMPA, INCLUSO FIXAÇÃO. AF_01/2020</t>
  </si>
  <si>
    <t>PAREDE COM PLACAS DE GESSO ACARTONADO (DRYWALL), PARA USO INTERNO, COM DUAS FACES SIMPLES E ESTRUTURA METÁLICA COM GUIAS SIMPLES,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</si>
  <si>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</si>
  <si>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</si>
  <si>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PATCH PANEL 24 PORTAS, CATEGORIA 6 - FORNECIMENTO E INSTALAÇÃO. AF_11/2019</t>
  </si>
  <si>
    <t>PATCH PANEL 48 PORTAS, CATEGORIA 6 - FORNECIMENTO E INSTALAÇÃO. AF_11/2019</t>
  </si>
  <si>
    <t>TOMADA PARA TELEFONE RJ11 - FORNECIMENTO E INSTALAÇÃO. AF_11/2019</t>
  </si>
  <si>
    <t>FIXAÇÃO (ENCUNHAMENTO) DE ALVENARIA DE VEDAÇÃO COM ARGAMASSA APLICADA COM COLHER. AF_03/2016</t>
  </si>
  <si>
    <t>FIXAÇÃO (ENCUNHAMENTO) DE ALVENARIA DE VEDAÇÃO COM ESPUMA DE POLIURETANO EXPANSIVA. AF_03/2016</t>
  </si>
  <si>
    <t>EMBOÇAMENTO COM ARGAMASSA TRAÇO 1:2:9 (CIMENTO, CAL E AREIA). AF_07/2019</t>
  </si>
  <si>
    <t>TELHAMENTO COM TELHA METÁLICA TERMOACÚSTICA E = 30 MM, COM ATÉ 2 ÁGUAS, INCLUSO IÇAMENTO. AF_07/2019</t>
  </si>
  <si>
    <t>CONDULETE DE ALUMÍNIO, TIPO E, PARA ELETRODUTO DE AÇO GALVANIZADO DN 20 MM (3/4''),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</si>
  <si>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</si>
  <si>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</si>
  <si>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E, ELETRODUTO DE AÇO GALVANIZADO DN 25 MM (1''),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</si>
  <si>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</si>
  <si>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</si>
  <si>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</si>
  <si>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</si>
  <si>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ELETRODUTO FLEXÍVEL CORRUGADO, PEAD, DN 50 (1 ½)  - FORNECIMENTO E INSTALAÇÃO. AF_04/2016</t>
  </si>
  <si>
    <t>ELETRODUTO DE AÇO GALVANIZADO, CLASSE LEVE, DN 20 MM (3/4), APARENTE, INSTALADO EM PAREDE - FORNECIMENTO E INSTALAÇÃO. AF_11/2016_P</t>
  </si>
  <si>
    <t>ELETRODUTO DE AÇO GALVANIZADO, CLASSE LEVE, DN 25 MM (1), APARENTE, INSTALADO EM PAREDE - FORNECIMENTO E INSTALAÇÃO. AF_11/2016_P</t>
  </si>
  <si>
    <t>INTERRUPTOR PARALELO (1 MÓDULO), 10A/250V, SEM SUPORTE E SEM PLACA - FORNECIMENTO E INSTALAÇÃO. AF_12/2015</t>
  </si>
  <si>
    <t>INTERRUPTOR SIMPLES (2 MÓDULOS), 10A/250V, SEM SUPORTE E SEM PLACA - FORNECIMENTO E INSTALAÇÃO. AF_12/2015</t>
  </si>
  <si>
    <t>INTERRUPTOR PARALELO (2 MÓDULOS), 10A/250V, SEM SUPORTE E SEM PLACA - FORNECIMENTO E INSTALAÇÃO. AF_12/2015</t>
  </si>
  <si>
    <t>INTERRUPTOR SIMPLES (1 MÓDULO) COM INTERRUPTOR PARALELO (2 MÓDULOS), 10A/250V, SEM SUPORTE E SEM PLACA - FORNECIMENTO E INSTALAÇÃO. AF_12/2015</t>
  </si>
  <si>
    <t>INTERRUPTOR SIMPLES (1 MÓDULO) COM INTERRUPTOR PARALELO (1 MÓDULO), 10A/250V, SEM SUPORTE E SEM PLACA - FORNECIMENTO E INSTALAÇÃO. AF_12/2015</t>
  </si>
  <si>
    <t>INTERRUPTOR SIMPLES (2 MÓDULOS) COM INTERRUPTOR PARALELO (1 MÓDULO),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</si>
  <si>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</si>
  <si>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</si>
  <si>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FORRO EM PLACAS DE GESSO, PARA AMBIENTES RESIDENCIAIS. AF_05/2017_P</t>
  </si>
  <si>
    <t>FORRO EM RÉGUAS DE PVC, FRISADO, PARA AMBIENTES RESIDENCIAIS, INCLUSIVE ESTRUTURA DE FIXAÇÃO. AF_05/2017_P</t>
  </si>
  <si>
    <t>LASTRO COM MATERIAL GRANULAR (AREIA MÉDIA), APLICADO EM PISOS OU RADIERS, ESPESSURA DE *10 CM*. AF_07/2019</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</si>
  <si>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</si>
  <si>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</si>
  <si>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</si>
  <si>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</si>
  <si>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</si>
  <si>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IMPERMEABILIZAÇÃO DE PISO COM ARGAMASSA DE CIMENTO E AREIA, COM ADITIVO IMPERMEABILIZANTE, E = 2CM. AF_06/2018</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</si>
  <si>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</si>
  <si>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</si>
  <si>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</si>
  <si>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PISO EM TACO DE MADEIRA 7X42CM, FIXADO COM COLA BASE DE PVA. AF_09/2020</t>
  </si>
  <si>
    <t>PORTA CORTA-FOGO 90X210X4CM - FORNECIMENTO E INSTALAÇÃO. AF_12/2019</t>
  </si>
  <si>
    <t>CAPTOR TIPO FRANKLIN PARA SPDA - FORNECIMENTO E INSTALAÇÃO. AF_12/2017</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</si>
  <si>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</si>
  <si>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</si>
  <si>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</si>
  <si>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4.10</t>
  </si>
  <si>
    <t>4.11</t>
  </si>
  <si>
    <t>4.12</t>
  </si>
  <si>
    <t>4.13</t>
  </si>
  <si>
    <t>4.14</t>
  </si>
  <si>
    <t>4.15</t>
  </si>
  <si>
    <t>4.16</t>
  </si>
  <si>
    <t>4.17</t>
  </si>
  <si>
    <t>8.7</t>
  </si>
  <si>
    <t>8.8</t>
  </si>
  <si>
    <t>8.9</t>
  </si>
  <si>
    <t>8.10</t>
  </si>
  <si>
    <t>8.11</t>
  </si>
  <si>
    <t>8.12</t>
  </si>
  <si>
    <t>8.13</t>
  </si>
  <si>
    <t>16.6</t>
  </si>
  <si>
    <t>16.7</t>
  </si>
  <si>
    <t>16.8</t>
  </si>
  <si>
    <t>16.9</t>
  </si>
  <si>
    <t>16.10</t>
  </si>
  <si>
    <t>16.11</t>
  </si>
  <si>
    <t>16.12</t>
  </si>
  <si>
    <t>16.13</t>
  </si>
  <si>
    <t>16.14</t>
  </si>
  <si>
    <t>16.15</t>
  </si>
  <si>
    <t>16.16</t>
  </si>
  <si>
    <t>16.17</t>
  </si>
  <si>
    <t>25.5</t>
  </si>
  <si>
    <t>25.6</t>
  </si>
  <si>
    <t>28.3</t>
  </si>
  <si>
    <t>28.4</t>
  </si>
  <si>
    <t>28.5</t>
  </si>
  <si>
    <t>28.6</t>
  </si>
  <si>
    <t>28.7</t>
  </si>
  <si>
    <t>30.6</t>
  </si>
  <si>
    <t>30.7</t>
  </si>
  <si>
    <t>30.8</t>
  </si>
  <si>
    <t>31.8</t>
  </si>
  <si>
    <t>33.5</t>
  </si>
  <si>
    <t>33.6</t>
  </si>
  <si>
    <t>33.7</t>
  </si>
  <si>
    <t>33.8</t>
  </si>
  <si>
    <t>33.9</t>
  </si>
  <si>
    <t>40.4</t>
  </si>
  <si>
    <t>40.5</t>
  </si>
  <si>
    <t>40.6</t>
  </si>
  <si>
    <t>40.7</t>
  </si>
  <si>
    <t>40.8</t>
  </si>
  <si>
    <t>40.9</t>
  </si>
  <si>
    <t>43.13</t>
  </si>
  <si>
    <t>43.14</t>
  </si>
  <si>
    <t>43.15</t>
  </si>
  <si>
    <t>43.16</t>
  </si>
  <si>
    <t>43.17</t>
  </si>
  <si>
    <t>43.18</t>
  </si>
  <si>
    <t>43.19</t>
  </si>
  <si>
    <t>43.20</t>
  </si>
  <si>
    <t>43.21</t>
  </si>
  <si>
    <t>43.22</t>
  </si>
  <si>
    <t>43.23</t>
  </si>
  <si>
    <t>43.24</t>
  </si>
  <si>
    <t>51.4</t>
  </si>
  <si>
    <t>51.5</t>
  </si>
  <si>
    <t>51.6</t>
  </si>
  <si>
    <t>51.7</t>
  </si>
  <si>
    <t>51.8</t>
  </si>
  <si>
    <t>51.9</t>
  </si>
  <si>
    <t>51.10</t>
  </si>
  <si>
    <t>51.11</t>
  </si>
  <si>
    <t>51.12</t>
  </si>
  <si>
    <t>51.13</t>
  </si>
  <si>
    <t>51.14</t>
  </si>
  <si>
    <t>51.15</t>
  </si>
  <si>
    <t>51.16</t>
  </si>
  <si>
    <t>51.17</t>
  </si>
  <si>
    <t>51.18</t>
  </si>
  <si>
    <t>51.19</t>
  </si>
  <si>
    <t>51.20</t>
  </si>
  <si>
    <t>51.21</t>
  </si>
  <si>
    <t>51.22</t>
  </si>
  <si>
    <t>51.23</t>
  </si>
  <si>
    <t>51.24</t>
  </si>
  <si>
    <t>51.25</t>
  </si>
  <si>
    <t>51.26</t>
  </si>
  <si>
    <t>53.2</t>
  </si>
  <si>
    <t>53.3</t>
  </si>
  <si>
    <t>TOTAL SUBITEM 1</t>
  </si>
  <si>
    <t>CONDULETE DE ALUMÍNIO, TIPO B, PARA ELETRODUTO DE AÇO GALVANIZADO DN 25 MM (1''), APARENTE - FORNECIMENTO E INSTALAÇÃO. AF_11/2016_P</t>
  </si>
  <si>
    <t>CONDULETE DE ALUMÍNIO, TIPO E, PARA ELETRODUTO DE AÇO GALVANIZADO DN 32 MM (1 1/4''), APARENTE - FORNECIMENTO E INSTALAÇÃO. AF_11/2016_P</t>
  </si>
  <si>
    <t>TOMADA DE REDE RJ45 - FORNECIMENTO E INSTALAÇÃO. AF_11/2019</t>
  </si>
  <si>
    <t>VÁLVULA DE RETENÇÃO HORIZONTAL, DE BRONZE, ROSCÁVEL, 3/4" - FORNECIMENTO E INSTALAÇÃO. AF_01/2019</t>
  </si>
  <si>
    <t>VÁLVULA DE RETENÇÃO HORIZONTAL, DE BRONZE, ROSCÁVEL, 1" - FORNECIMENTO E INSTALAÇÃO. AF_01/2019</t>
  </si>
  <si>
    <t>19.51.01</t>
  </si>
  <si>
    <t>ED-15449</t>
  </si>
  <si>
    <t>BANCO EM CONCRETO APARENTE, SEM ENCOSTO, POLIDO COM ACABAMENTO EM VERNIZ, ESP. 8CM, COMPRIMENTO 200CM, LARGURA 40CM, ALTURA 55CM, EXCLUSIVE FIXAÇÃO EM PISO</t>
  </si>
  <si>
    <t>ED-15447</t>
  </si>
  <si>
    <t>BANCO EM CONCRETO APARENTE, TIPO-1, PADRÃO SEE-MG, SEM ENCOSTO, POLIDO COM ACABAMENTO EM VERNIZ, ESP. 5CM, COMPRIMENTO 130CM, LARGURA 40CM, ALTURA 45CM, INCLUSIVE CORTE NO PISO PARA FIXAÇÃO COM CONCRETO NÃO ESTRUTURAL, PREPARADO EM OBRA COM BETONEIRA, COM FCK 15 MPA</t>
  </si>
  <si>
    <t>ED-49421</t>
  </si>
  <si>
    <t>ED-49620</t>
  </si>
  <si>
    <t>FUN-LAS-005</t>
  </si>
  <si>
    <t>MET-CHU-015</t>
  </si>
  <si>
    <t>CHUVEIRO COM ARTICULAÇÃO 517-C D = 1/2"</t>
  </si>
  <si>
    <t>CONCRETO ESTRUTURAL, PREPARADO EM OBRA COM BETONEIRA, CONTROLE "A", COM FCK 30 MPA, BRITA Nº (1 E 2), CONSISTÊNCIA PARA VIBRAÇÃO (FABRICAÇÃO)</t>
  </si>
  <si>
    <t>BANCADA DE ARDOSIA E=2 CM APOIADA CONSOLE METALON</t>
  </si>
  <si>
    <t>BANCADA DE CONCRETO APOIADA EM CONSOLE DE METALON</t>
  </si>
  <si>
    <t>TANQUE LOUÇA BRANCA (22LTS) C/COLUNA CELITE / EQUIVALENTE</t>
  </si>
  <si>
    <t>TANQUE LOUÇA BRANCA (22LTS) C/COLUNA CELITE/EQUIVALENTE COMPLETO</t>
  </si>
  <si>
    <t>ED-17824</t>
  </si>
  <si>
    <t>APLICAÇÃO DE REJUNTE EPÓXI PARA REVESTIMENTOS DE PAREDE/PISO COM JUNTAS DE ATÉ 3MM DE ESPESSURA</t>
  </si>
  <si>
    <t>ED-19522</t>
  </si>
  <si>
    <t>ELETROCALHA PERFURADA (150X100)MM EM CHAPA DE AÇO GALVANIZADO #18, COM TRATAMENTO PRÉ-ZINCADO, INCLUSIVE TAMPA DE ENCAIXE, FIXAÇÃO SUPERIOR, CONEXÕES E ACESSÓRIOS</t>
  </si>
  <si>
    <t>ED-19524</t>
  </si>
  <si>
    <t>ELETROCALHA PERFURADA (200X100)MM EM CHAPA DE AÇO GALVANIZADO #18, COM TRATAMENTO PRÉ-ZINCADO, INCLUSIVE TAMPA DE ENCAIXE, FIXAÇÃO SUPERIOR, CONEXÕES E ACESSÓRIOS</t>
  </si>
  <si>
    <t>ED-17979</t>
  </si>
  <si>
    <t>CONJUNTO PARA CONDULETE DE 3/4" (20MM) COM DUAS (2) TOMADA DE DADOS OU TELEFONIA (CONECTOR RJ45 CAT.6E OU RJ11) E PLACA DE DOIS (2) POSTOS, INCLUSIVE FORNECIMENTO, INSTALAÇÃO, SUPORTE, MÓDULO E PLACA, EXCLUSIVE CONDULETE</t>
  </si>
  <si>
    <t>PISO DE MADEIRA TACO DE IPÊ L = 10 CM</t>
  </si>
  <si>
    <t>SUPORTE OU GANCHO PARA PERFILADO, TIPO CURTO, EM CHAPA DE AÇO COM TRATAMENTO PRÉ-ZINCADO, COMPRIMENTO 100MM, INCLUSIVE ACESSÓRIOS E FIXAÇÃO</t>
  </si>
  <si>
    <t>FORNECIMENTO E INSTALALÇAO DE SISTEMA FOTOVOLTAICO</t>
  </si>
  <si>
    <t>21.33.51</t>
  </si>
  <si>
    <t>21.33.70</t>
  </si>
  <si>
    <t>21.34.01</t>
  </si>
  <si>
    <t>21.40.01</t>
  </si>
  <si>
    <t>21.40.02</t>
  </si>
  <si>
    <t>21.40.03</t>
  </si>
  <si>
    <t>PERFURAÇÃO DE ESTACA BROCA A TRADO MANUAL D = 20 CM</t>
  </si>
  <si>
    <t>11.30.46</t>
  </si>
  <si>
    <t>CONJUNTO 1 INTERRUPTOR SIMPLES + 1 INTERRUPTOR PARALELO, SEM PLACA</t>
  </si>
  <si>
    <t>RESTAURO DE EDIFICAÇÕES EM SITUAÇÃO DE TOMBAMENTO PELO PATRIMÔNIO HISTÓRICO</t>
  </si>
  <si>
    <t>55.1</t>
  </si>
  <si>
    <t>55.2</t>
  </si>
  <si>
    <t>55.3</t>
  </si>
  <si>
    <t>55.4</t>
  </si>
  <si>
    <t>55.5</t>
  </si>
  <si>
    <t>55.6</t>
  </si>
  <si>
    <t>DESINFESTAÇÃO</t>
  </si>
  <si>
    <t>55.7</t>
  </si>
  <si>
    <t>55.8</t>
  </si>
  <si>
    <t>M²</t>
  </si>
  <si>
    <t>55.9</t>
  </si>
  <si>
    <t>55.10</t>
  </si>
  <si>
    <t>PORTÃO EM GRADIL NYLOFOR H=2.43 OU EQUIVALENTE</t>
  </si>
  <si>
    <t>PORTÃO EM GRADIL NYLOFOR H=2.03 OU EQUIVALENTE</t>
  </si>
  <si>
    <t>21.6</t>
  </si>
  <si>
    <t>CHAPIM EM CONCRETO PRÉ-MOLDADO, L=23,0 CM</t>
  </si>
  <si>
    <t>CHAPIM EM CONCRETO PRÉ-MOLDADO, L=30,0 CM</t>
  </si>
  <si>
    <t>CHAPIM EM CONCRETO PRÉ-MOLDADO, L=35,0 CM</t>
  </si>
  <si>
    <t>55.10.33</t>
  </si>
  <si>
    <t>55.10.09</t>
  </si>
  <si>
    <t>55.10.75</t>
  </si>
  <si>
    <t>APONTADOR</t>
  </si>
  <si>
    <t>ENCARREGADO</t>
  </si>
  <si>
    <t>55.10.88</t>
  </si>
  <si>
    <t>55.10.55</t>
  </si>
  <si>
    <t>55.10.39</t>
  </si>
  <si>
    <t>TÉCNICO SEGURANÇA TRABALHO</t>
  </si>
  <si>
    <t>55.15.05</t>
  </si>
  <si>
    <t>61.11.05</t>
  </si>
  <si>
    <t>ENGENHEIRO INTERMEDIÁRIO</t>
  </si>
  <si>
    <t>ENGENHEIRO MECÂNICO - CONSULTOR</t>
  </si>
  <si>
    <t>61.11.02</t>
  </si>
  <si>
    <t>ENGENHEIRO ELETRICISTA - CONSULTOR</t>
  </si>
  <si>
    <t>ENGENHEIRO CIVIL SÊNIOR</t>
  </si>
  <si>
    <t>61.11.04</t>
  </si>
  <si>
    <t>ARQUITETO CONSULTOR</t>
  </si>
  <si>
    <t>61.11.09</t>
  </si>
  <si>
    <t>62.01.04</t>
  </si>
  <si>
    <t>62.01.12</t>
  </si>
  <si>
    <t>62.01.13</t>
  </si>
  <si>
    <t>62.01.14</t>
  </si>
  <si>
    <t>62.01.16</t>
  </si>
  <si>
    <t>62.01.19</t>
  </si>
  <si>
    <t>62.01.20</t>
  </si>
  <si>
    <t>62.01.21</t>
  </si>
  <si>
    <t>62.01.22</t>
  </si>
  <si>
    <t>62.01.23</t>
  </si>
  <si>
    <t>62.01.24</t>
  </si>
  <si>
    <t>62.01.25</t>
  </si>
  <si>
    <t>62.01.28</t>
  </si>
  <si>
    <t>62.01.29</t>
  </si>
  <si>
    <t>62.01.33</t>
  </si>
  <si>
    <t>62.01.34</t>
  </si>
  <si>
    <t>62.01.35</t>
  </si>
  <si>
    <t>62.01.38</t>
  </si>
  <si>
    <t>62.01.40</t>
  </si>
  <si>
    <t>62.01.45</t>
  </si>
  <si>
    <t>62.01.46</t>
  </si>
  <si>
    <t>PROJETO ARQUITETONICO - EXECUTIVO</t>
  </si>
  <si>
    <t>PROJETO DE DRENAGEM PLUVIAL</t>
  </si>
  <si>
    <t>PROJETO PAISAGISTICO PRAÇA, PARQUE E AREA DE LAZER</t>
  </si>
  <si>
    <t>PROJETO PAISAGISTICO AREAS LIVRES OBRAS EDIFICAÇAO</t>
  </si>
  <si>
    <t>PROJETO DE ESTRUTURA DE CONCRETO</t>
  </si>
  <si>
    <t>PROJETO ELETRICO</t>
  </si>
  <si>
    <t>PROJETO DE CABEAMENTO ESTRUTURADO</t>
  </si>
  <si>
    <t>PROJETO DE ESTRUTURA METALICA</t>
  </si>
  <si>
    <t>PROJETO HIDRAULICO / SANITARIO</t>
  </si>
  <si>
    <t>PROJETO DE PREVENÇAO E COMBATE A INCENDIO</t>
  </si>
  <si>
    <t>PROJETO DE COMUNICAÇAO VISUAL</t>
  </si>
  <si>
    <t>PROJETO DE PROTEÇAO CONTRA DESCARGAS ATMOSFERICAS</t>
  </si>
  <si>
    <t>PROJETO DE AR CONDICIONADO</t>
  </si>
  <si>
    <t>DESENVOLVIMENTO E DETALH. PROJ. ARQUIT. E ESTRURAL</t>
  </si>
  <si>
    <t>PROJETO ELETRICO/TV A CABO/ANTENA EXTERNA</t>
  </si>
  <si>
    <t>PROJETO DE SONORIZACAO/ALARME/CFTV</t>
  </si>
  <si>
    <t>PROJETO DE AR CONDICIONADO MECANICO/ELETRICO</t>
  </si>
  <si>
    <t>PROJETO LUMINOTECNICO</t>
  </si>
  <si>
    <t>COMPATIBILIZACAO DE PROJETOS DE EDIFICACAO</t>
  </si>
  <si>
    <t>PROJETO DE IMPERMEABILIZACAO</t>
  </si>
  <si>
    <t>PROJETO DE ENGRADAMENTO METALICO</t>
  </si>
  <si>
    <t>A1</t>
  </si>
  <si>
    <t>TUBULAÇÃO EM COBRE Ø 1 1/2", PARA INTERLIGAÇÃO DE CONDENSADOR/EVAPORADOR, INCLUSIVE ISOLAMENTO TÉRMICO ELASTOMÉRICO 19MM. MULTIKITS, ALIMENTAÇÃO ELÉTRICA, CONEXÕES E FIXAÇÕES (INFRAESTRUTURA P/ SISTEMA DE CLIMATIZAÇÃO VRV) - FORNECIMENTO E INSTALAÇÃO</t>
  </si>
  <si>
    <t>TUBULAÇÃO EM COBRE Ø 1 1/4", PARA INTERLIGAÇÃO DE CONDENSADOR/EVAPORADOR, INCLUSIVE ISOLAMENTO TÉRMICO ELASTOMÉRICO 19MM. MULTIKITS, ALIMENTAÇÃO ELÉTRICA, CONEXÕES E FIXAÇÕES (INFRAESTRUTURA P/ SISTEMA DE CLIMATIZAÇÃO VRV) - FORNECIMENTO E INSTALAÇÃO</t>
  </si>
  <si>
    <t>TUBULAÇÃO EM COBRE Ø 3/4", PARA INTERLIGAÇÃO DE CONDENSADOR/EVAPORADOR, INCLUSIVE ISOLAMENTO TÉRMICO ELASTOMÉRICO 19MM. MULTIKITS, ALIMENTAÇÃO ELÉTRICA, CONEXÕES E FIXAÇÕES (INFRAESTRUTURA P/ SISTEMA DE CLIMATIZAÇÃO VRV) - FORNECIMENTO E INSTALAÇÃO</t>
  </si>
  <si>
    <t>TUBULAÇÃO EM COBRE Ø 3/4", PARA INTERLIGAÇÃO DE CONDENSADOR/EVAPORADOR, INCLUSIVE ISOLAMENTO TÉRMICO ELASTOMÉRICO 19MM. MULTIKITS, ALIMENTAÇÃO ELÉTRICA,CONEXÕES E FIXAÇÕES(INFRAESTRUTURA P/SISTEMA PACKAGE DE CLIMATIZAÇÃO)- FORNECIMENTO E INSTALAÇÃO</t>
  </si>
  <si>
    <t>TUBULAÇÃO EM COBRE Ø 5/8", PARA INTERLIGAÇÃO DE CONDENSADOR/EVAPORADOR, INCLUSIVE ISOLAMENTO TÉRMICO ELASTOMÉRICO 19MM. MULTIKITS, ALIMENTAÇÃO ELÉTRICA, CONEXÕES E FIXAÇÕES (INFRAESTRUTURA P/ SISTEMA DE CLIMATIZAÇÃO VRV) - FORNECIMENTO E INSTALAÇÃO</t>
  </si>
  <si>
    <t>TUBULAÇÃO EM COBRE Ø 5/8", PARA INTERLIGAÇÃO DE CONDENSADOR/EVAPORADOR, INCLUSIVE ISOLAMENTO TÉRMICO ELASTOMÉRICO 19MM. MULTIKITS, ALIMENTAÇÃO ELÉTRICA,CONEXÕES E FIXAÇÕES(INFRAESTRUTURA P/SISTEMA PACKAGE DE CLIMATIZAÇÃO)- FORNECIMENTO E INSTALAÇÃO</t>
  </si>
  <si>
    <t>TUBULAÇÃO EM COBRE Ø 7/8", PARA INTERLIGAÇÃO DE CONDENSADOR/EVAPORADOR, INCLUSIVE ISOLAMENTO TÉRMICO ELASTOMÉRICO 19MM. MULTIKITS, ALIMENTAÇÃO ELÉTRICA, CONEXÕES E FIXAÇÕES (INFRAESTRUTURA P/ SISTEMA DE CLIMATIZAÇÃO VRV) - FORNECIMENTO E INSTALAÇÃO</t>
  </si>
  <si>
    <t>PAREDES</t>
  </si>
  <si>
    <t>RASPAGENS E LIMPEZA DE TODA A SUPERFÍCIE</t>
  </si>
  <si>
    <t>PINTURA A CAL, OU TINTA MINERAL A BASE DE SILICATO SOLÚVEL COR BRANCO NEVE</t>
  </si>
  <si>
    <t>MADEIRA - SUBSTITUIÇÃO DE PEÇAS DANIFICADAS</t>
  </si>
  <si>
    <t>LAJE DE QUARTZITO  - SUBSTITUIÇÃO DE PEÇAS DANIFICADAS</t>
  </si>
  <si>
    <t>SOLEIRAS EM CANTARIA DAS PORTAS INTERNAS E EXTERNAS - LIMPEZA GERAL COM USO DE ÁGUA E MICROBICIDA</t>
  </si>
  <si>
    <t>SUBSTITUIÇÃO PARCIAL DAS PEÇAS DE MADEIRA DE SUSTENTAÇÃO DE FORRO DE ESTUQUE (CAMBOTAS, RIPAS E ARGAMASSA), COM ESCORAMENTO</t>
  </si>
  <si>
    <t>REPARO DE FORROS SEM ELEMENTOS ARTÍSTICOS (SUBSTITUIÇÃO DE PEÇAS DANIFICADAS)</t>
  </si>
  <si>
    <t>ESQUADRIAS</t>
  </si>
  <si>
    <t>RESTAURAÇÃO DAS ESQUADRIAS EM MADEIRA - LIMPEZA, PINTURA A BASE DE ESMALTE SINTÉTICO, COR A SER DEFINIDA EM PROSPECÇÃO, ACABAMENTO FOSCO E SUBSTITUIÇÃO PARCIAL DAS FERRAGENS E RECOMPOSIÇÃO DE LACUNAS COM USO DE MADEIRA SEMELHANTE AO EXISTENTE</t>
  </si>
  <si>
    <t>RESTAURAÇÃO DE MOLDURAS EM CANTARIA DAS PORTAS E JANELAS</t>
  </si>
  <si>
    <t>RESTAURAÇÃO E/OU SUBSTITUIÇÃO PARCIAL DOS GUARDA CORPOS EM FERRO</t>
  </si>
  <si>
    <t xml:space="preserve">REFORÇO ESTRUTURAL COM USO DE MICROCIMENTO, INCLUSIVE RETIRADA E REPOSIÇÃO DE PEÇAS E PINTURA CONFORME RELATÓRIO ESTRUTURAL. </t>
  </si>
  <si>
    <t>SUBSTITUIÇÃO PARCIAL DAS PEÇAS DE MADEIRA DE SUSTENTAÇÃO, SEÇÕES VARIÁVEIS, INCLUINDO PARAFUSOS, PORCAS E ARRUELAS - CONFORME RELATÓRIO ESTRUTURAL</t>
  </si>
  <si>
    <t xml:space="preserve">REFORÇO ESTRUTURAL, INCLUSIVE RETIRADA E REPOSIÇÃO PEÇAS DE MADEIRA DANIFICADAS. </t>
  </si>
  <si>
    <t>APLICAÇÃO DE PRODUTO QUÍMICO EM TODAS AS MADEIRAS DA IGREJA (TELHADO, FORRO, ESQUADRIAS, BARROTES, ESTEIOS E PISOS)</t>
  </si>
  <si>
    <t>DEMOLIÇÕES, REVISÕES E RECOMPOSIÇÕES</t>
  </si>
  <si>
    <t>REMOÇÃO DE REBOCO DETERIORADO, INCLUSIVE AFASTAMENTO</t>
  </si>
  <si>
    <t>DEMOLIÇÃO DE PISO CERÂMICO E LADRILHO HIDRÁULICO, INCLUSIVE CONTRAPISO, COM AFASTAMENTO</t>
  </si>
  <si>
    <t>REMOÇÃO DO REVESTIMENTO EM ARGAMASSA DETERIORADO, INCLUSIVE AFASTAMENTO</t>
  </si>
  <si>
    <t>REMOÇÃO DE VEGETAÇÃO DE FORMA CRITERIOSA, INFILTRADA NO INTERIOR DA ALVENARIAS  E REBOCO</t>
  </si>
  <si>
    <t>EXECUÇÃO DE FORRO DE TAQUARA CONFORME ORIGINAL (FABRICAÇÃO, TRATAMENTO,TRANSPORTE, INSTALAÇAO E ACABAMENTO)</t>
  </si>
  <si>
    <t>REVISÃO DA COBERTURA DE TELHAS CERÂMICAS</t>
  </si>
  <si>
    <t>RESTAURAÇÃO DA ESCADA DE ACESSO AO CORO</t>
  </si>
  <si>
    <t>REVISÃO DO TABUADO DO CORO</t>
  </si>
  <si>
    <t>ACOMPANHAMENTO ARQUEOLÓGICO</t>
  </si>
  <si>
    <t>FIXAÇÃO DE TABUADO CONFORME PAGINAÇÃO PROPOSTA PELO IEPHA</t>
  </si>
  <si>
    <t>RESTAURAÇÃO DO PISO DE BLOCOS CERÂMICOS MEZANELO (REMOÇÃO DE ARGAMASSAS, LIMPEZA E REFAZIMENTO DOS REJUNTES, SUBSTITUIÇÃO DAS PEÇAS NECESSÁRIAS</t>
  </si>
  <si>
    <t>EXECUÇÃO DE PISO MEZANELO</t>
  </si>
  <si>
    <t>PROSPECÇÃO DE PINTURAS E ANÁLISE</t>
  </si>
  <si>
    <t>RESTAURAÇÃO DE PORTAS (DIMENSÕES: 60X210 CM A 80X210CM), INCLUSIVE COMPLEMENTAÇÕES,  COLOCAÇÃO DE FERRAGENS (TRANCAS E FECHADURAS MODELO ANTIGO, EM FERRO BATIDO, FORJADO OU SIMILAR) E ENQUADRAMENTO (VALOR MÉDIO)</t>
  </si>
  <si>
    <t>RESTAURAÇÃO DE PORTA (DIMENSÕES: 90X210CM A 140X210CM), INCLUSIVE COMPLEMENTAÇÕES,  COLOCAÇÃO DE FERRAGENS (TRANCAS E FECHADURAS MODELO ANTIGO, EM FERRO BATIDO, FORJADO OU SIMILAR) E ENQUADRAMENTO (VALOR MÉDIO)</t>
  </si>
  <si>
    <t>RESTAURAÇÃO DE JANELAS EM FOLHA CEGA INCLUSIVE COMPLEMENTAÇÕES,  COLOCAÇÃO DE FERRAGENS (TRANCAS E FECHADURAS MODELO ANTIGO, EM FERRO BATIDO, FORJADO OU SIMILAR) E ENQUADRAMENTO (VALOR MÉDIO)</t>
  </si>
  <si>
    <t>RESTAURAÇÃO DE JANELAS EM CAXILHOS ENVIDRAÇADOS E ENQUADRAMENTOS, INCLUSIVE SUBSTITUIÇÃO DE MONTANTES, CAIXILHOS E VIDROS QUEBRADOS  (VALOR MÉDIO)</t>
  </si>
  <si>
    <t>RESTAURAÇÃO DAS JANELAS, ENQUADRAMENTOS, INCLUSIVE SUBSTITUIÇÃO DE MONTANTE, CAIXILHOS E VIDROS QUEBRADOS(VALOR MÉDIO)</t>
  </si>
  <si>
    <t>LIMPEZA E HIGIENIZAÇÃO CRITERIOSA COM ÁGUA E ESCOVA DE NYLON, EM QUADRO DE OMBREIRAS E VERGAS ALTEADAS EM CANTARIA DOS VÃOS DE PORTAS E JANELAS INTERNAS E EXTERNAS</t>
  </si>
  <si>
    <t xml:space="preserve">RELATÓRIOS </t>
  </si>
  <si>
    <t>RELATÓRIO ARQUEOLÓGICO</t>
  </si>
  <si>
    <t>RELATÓRIO DA REFORMA ARQUITETÔNICA E DE INSTALAÇÕES</t>
  </si>
  <si>
    <t>UNID.</t>
  </si>
  <si>
    <t>CONJ</t>
  </si>
  <si>
    <t>UNID</t>
  </si>
  <si>
    <t>ORSE</t>
  </si>
  <si>
    <t>INSTALAÇÃO DE APARELHO SPLIT, CAPACIDADE DE 18000 BTU/H</t>
  </si>
  <si>
    <t>INSTALAÇÃO DE APARELHO SPLIT, CAPACIDADE 9.000 BTU/H</t>
  </si>
  <si>
    <t>INSTALAÇÃO DE APARELHO SPLIT, CAPACIDADE 24000 BTU/H</t>
  </si>
  <si>
    <t>INSTALAÇÃO DE APARELHO SPLIT, CAPACIDADE 30000 BTU/H</t>
  </si>
  <si>
    <t>INSTALAÇÃO DE APARELHO SPLIT, CAPACIDADE 60000 BTU/H</t>
  </si>
  <si>
    <t>4.18</t>
  </si>
  <si>
    <t>5.4</t>
  </si>
  <si>
    <t>5.5</t>
  </si>
  <si>
    <t>5.6</t>
  </si>
  <si>
    <t>8.14</t>
  </si>
  <si>
    <t>8.15</t>
  </si>
  <si>
    <t>9.9</t>
  </si>
  <si>
    <t>9.10</t>
  </si>
  <si>
    <t>9.11</t>
  </si>
  <si>
    <t>9.12</t>
  </si>
  <si>
    <t>9.13</t>
  </si>
  <si>
    <t>11.3</t>
  </si>
  <si>
    <t>11.4</t>
  </si>
  <si>
    <t>11.5</t>
  </si>
  <si>
    <t>11.6</t>
  </si>
  <si>
    <t>11.7</t>
  </si>
  <si>
    <t>11.8</t>
  </si>
  <si>
    <t>11.9</t>
  </si>
  <si>
    <t>14.6</t>
  </si>
  <si>
    <t>14.7</t>
  </si>
  <si>
    <t>14.8</t>
  </si>
  <si>
    <t>20.7</t>
  </si>
  <si>
    <t>20.8</t>
  </si>
  <si>
    <t>20.9</t>
  </si>
  <si>
    <t>20.10</t>
  </si>
  <si>
    <t>20.11</t>
  </si>
  <si>
    <t>20.12</t>
  </si>
  <si>
    <t>20.13</t>
  </si>
  <si>
    <t>20.14</t>
  </si>
  <si>
    <t>20.15</t>
  </si>
  <si>
    <t>20.16</t>
  </si>
  <si>
    <t>20.17</t>
  </si>
  <si>
    <t>20.18</t>
  </si>
  <si>
    <t>25.7</t>
  </si>
  <si>
    <t>25.8</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</si>
  <si>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</si>
  <si>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</si>
  <si>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</si>
  <si>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</si>
  <si>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</si>
  <si>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</si>
  <si>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</si>
  <si>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</si>
  <si>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</si>
  <si>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</si>
  <si>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</si>
  <si>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</si>
  <si>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</si>
  <si>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</si>
  <si>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</si>
  <si>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</si>
  <si>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</si>
  <si>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</si>
  <si>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</si>
  <si>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</si>
  <si>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</si>
  <si>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</si>
  <si>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</si>
  <si>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</si>
  <si>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</si>
  <si>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</si>
  <si>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</si>
  <si>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</si>
  <si>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</si>
  <si>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</si>
  <si>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</si>
  <si>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</si>
  <si>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</si>
  <si>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</si>
  <si>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</si>
  <si>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</si>
  <si>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</si>
  <si>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</si>
  <si>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</si>
  <si>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</si>
  <si>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</si>
  <si>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</si>
  <si>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</si>
  <si>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</si>
  <si>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</si>
  <si>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</si>
  <si>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</si>
  <si>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</si>
  <si>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</si>
  <si>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</si>
  <si>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</si>
  <si>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</si>
  <si>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</si>
  <si>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</si>
  <si>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</si>
  <si>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</si>
  <si>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</si>
  <si>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</si>
  <si>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</si>
  <si>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</si>
  <si>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30.9</t>
  </si>
  <si>
    <t>30.10</t>
  </si>
  <si>
    <t>30.11</t>
  </si>
  <si>
    <t>30.12</t>
  </si>
  <si>
    <t>30.13</t>
  </si>
  <si>
    <t>30.14</t>
  </si>
  <si>
    <t>30.15</t>
  </si>
  <si>
    <t>30.16</t>
  </si>
  <si>
    <t>30.17</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</si>
  <si>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</si>
  <si>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</si>
  <si>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</si>
  <si>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</si>
  <si>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</si>
  <si>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</si>
  <si>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</si>
  <si>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</si>
  <si>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</si>
  <si>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</si>
  <si>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</si>
  <si>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</si>
  <si>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</si>
  <si>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</si>
  <si>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</si>
  <si>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</si>
  <si>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</si>
  <si>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</si>
  <si>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</si>
  <si>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</si>
  <si>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</si>
  <si>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</si>
  <si>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</si>
  <si>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</si>
  <si>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</si>
  <si>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</si>
  <si>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</si>
  <si>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</si>
  <si>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</si>
  <si>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35.5</t>
  </si>
  <si>
    <t>35.6</t>
  </si>
  <si>
    <t>35.7</t>
  </si>
  <si>
    <t>35.8</t>
  </si>
  <si>
    <t>36.4</t>
  </si>
  <si>
    <t>45.4</t>
  </si>
  <si>
    <t>45.5</t>
  </si>
  <si>
    <t>45.6</t>
  </si>
  <si>
    <t>45.7</t>
  </si>
  <si>
    <t>45.8</t>
  </si>
  <si>
    <t>45.9</t>
  </si>
  <si>
    <t>49.3</t>
  </si>
  <si>
    <t>49.4</t>
  </si>
  <si>
    <t>49.5</t>
  </si>
  <si>
    <t>49.6</t>
  </si>
  <si>
    <t>49.7</t>
  </si>
  <si>
    <t>49.8</t>
  </si>
  <si>
    <t>1.12</t>
  </si>
  <si>
    <t>1.13</t>
  </si>
  <si>
    <t>1.14</t>
  </si>
  <si>
    <t>1.15</t>
  </si>
  <si>
    <t>1.16</t>
  </si>
  <si>
    <t>1.17</t>
  </si>
  <si>
    <t>1.18</t>
  </si>
  <si>
    <t>1.19</t>
  </si>
  <si>
    <t>1.20</t>
  </si>
  <si>
    <t>1.21</t>
  </si>
  <si>
    <t>1.22</t>
  </si>
  <si>
    <t>1.23</t>
  </si>
  <si>
    <t>1.24</t>
  </si>
  <si>
    <t>1.25</t>
  </si>
  <si>
    <t>1.26</t>
  </si>
  <si>
    <t>1.27</t>
  </si>
  <si>
    <t>1.28</t>
  </si>
  <si>
    <t>1.29</t>
  </si>
  <si>
    <t>3.5</t>
  </si>
  <si>
    <t>3.6</t>
  </si>
  <si>
    <t>3.7</t>
  </si>
  <si>
    <t>3.8</t>
  </si>
  <si>
    <t>3.9</t>
  </si>
  <si>
    <t>3.10</t>
  </si>
  <si>
    <t>3.11</t>
  </si>
  <si>
    <t>3.12</t>
  </si>
  <si>
    <t>3.13</t>
  </si>
  <si>
    <t>3.14</t>
  </si>
  <si>
    <t>3.15</t>
  </si>
  <si>
    <t>3.16</t>
  </si>
  <si>
    <t>3.17</t>
  </si>
  <si>
    <t>TUBULAÇÃO EM COBRE Ø 1", PARA INTERLIGAÇÃO DE CONDENSADOR/EVAPORADOR, INCLUSIVE ISOLAMENTO TÉRMICO ELASTOMÉRICO 19MM. MULTIKITS, ALIMENTAÇÃO ELÉTRICA, CONEXÕES E FIXAÇÕES (INFRAESTRUTURA P/ SISTEMA DE CLIMATIZAÇÃO VRV) - FORNECIMENTO E INSTALAÇÃO</t>
  </si>
  <si>
    <t>TUBULAÇÃO EM COBRE Ø 1/2", PARA INTERLIGAÇÃO DE CONDENSADOR/EVAPORADOR, INCLUSIVE ISOLAMENTO TÉRMICO ELASTOMÉRICO 19MM. MULTIKITS, ALIMENTAÇÃO ELÉTRICA, CONEXÕES E FIXAÇÕES (INFRAESTRUTURA P/ SISTEMA DE CLIMATIZAÇÃO VRV) - FORNECIMENTO E INSTALAÇÃO</t>
  </si>
  <si>
    <t>TUBULAÇÃO EM COBRE Ø 28MM PARA INTERLIGAÇÃO DE SPLIT SYSTEM AO CONDESADOR / EVAPORADOR, INCLUSIVE ISOLAMENTO TÉRMICO, ALIMENTAÇÃO ELÉTRICA, CONEXÕES E FIXAÇÕES PARA APARELHOS ATÉ 48.000 BTU</t>
  </si>
  <si>
    <t>TUBULAÇÃO EM COBRE Ø 3/8", PARA INTERLIGAÇÃO DE CONDENSADOR/EVAPORADOR, INCLUSIVE ISOLAMENTO TÉRMICO ELASTOMÉRICO 19MM. MULTIKITS, ALIMENTAÇÃO ELÉTRICA, CONEXÕES E FIXAÇÕES (INFRAESTRUTURA P/ SISTEMA DE CLIMATIZAÇÃO VRV) - FORNECIMENTO E INSTALAÇÃO</t>
  </si>
  <si>
    <t>6.4</t>
  </si>
  <si>
    <t>6.5</t>
  </si>
  <si>
    <t>6.6</t>
  </si>
  <si>
    <t>6.7</t>
  </si>
  <si>
    <t>6.8</t>
  </si>
  <si>
    <t>6.9</t>
  </si>
  <si>
    <t>6.10</t>
  </si>
  <si>
    <t>6.11</t>
  </si>
  <si>
    <t>6.12</t>
  </si>
  <si>
    <t>6.13</t>
  </si>
  <si>
    <t>6.14</t>
  </si>
  <si>
    <t>6.15</t>
  </si>
  <si>
    <t>6.16</t>
  </si>
  <si>
    <t>6.17</t>
  </si>
  <si>
    <t>6.18</t>
  </si>
  <si>
    <t>6.19</t>
  </si>
  <si>
    <t>6.20</t>
  </si>
  <si>
    <t>6.21</t>
  </si>
  <si>
    <t>6.22</t>
  </si>
  <si>
    <t>6.23</t>
  </si>
  <si>
    <t>6.24</t>
  </si>
  <si>
    <t>6.25</t>
  </si>
  <si>
    <t>6.26</t>
  </si>
  <si>
    <t>9.14</t>
  </si>
  <si>
    <t>9.15</t>
  </si>
  <si>
    <t>9.16</t>
  </si>
  <si>
    <t>9.17</t>
  </si>
  <si>
    <t>9.18</t>
  </si>
  <si>
    <t>9.19</t>
  </si>
  <si>
    <t>9.20</t>
  </si>
  <si>
    <t>9.21</t>
  </si>
  <si>
    <t>9.22</t>
  </si>
  <si>
    <t>12.3</t>
  </si>
  <si>
    <t>12.4</t>
  </si>
  <si>
    <t>12.5</t>
  </si>
  <si>
    <t>12.6</t>
  </si>
  <si>
    <t>13.5</t>
  </si>
  <si>
    <t>13.6</t>
  </si>
  <si>
    <t>13.7</t>
  </si>
  <si>
    <t>13.8</t>
  </si>
  <si>
    <t>13.9</t>
  </si>
  <si>
    <t>13.10</t>
  </si>
  <si>
    <t>13.11</t>
  </si>
  <si>
    <t>13.12</t>
  </si>
  <si>
    <t>13.13</t>
  </si>
  <si>
    <t>13.14</t>
  </si>
  <si>
    <t>13.15</t>
  </si>
  <si>
    <t>13.16</t>
  </si>
  <si>
    <t>13.17</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</si>
  <si>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</si>
  <si>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</si>
  <si>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</si>
  <si>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</si>
  <si>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</si>
  <si>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</si>
  <si>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</si>
  <si>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</si>
  <si>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</si>
  <si>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</si>
  <si>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</si>
  <si>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</si>
  <si>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</si>
  <si>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</si>
  <si>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</si>
  <si>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</si>
  <si>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</si>
  <si>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</si>
  <si>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</si>
  <si>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</si>
  <si>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</si>
  <si>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</si>
  <si>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</si>
  <si>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</si>
  <si>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</si>
  <si>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</si>
  <si>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</si>
  <si>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</si>
  <si>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</si>
  <si>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</si>
  <si>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</si>
  <si>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</si>
  <si>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</si>
  <si>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</si>
  <si>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</si>
  <si>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</si>
  <si>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</si>
  <si>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</si>
  <si>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</si>
  <si>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</si>
  <si>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</si>
  <si>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</si>
  <si>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</si>
  <si>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</si>
  <si>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</si>
  <si>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</si>
  <si>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</si>
  <si>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</si>
  <si>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</si>
  <si>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</si>
  <si>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</si>
  <si>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</si>
  <si>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</si>
  <si>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</si>
  <si>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</si>
  <si>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</si>
  <si>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</si>
  <si>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</si>
  <si>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</si>
  <si>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</si>
  <si>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</si>
  <si>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</si>
  <si>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</si>
  <si>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</si>
  <si>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</si>
  <si>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</si>
  <si>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</si>
  <si>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</si>
  <si>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</si>
  <si>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</si>
  <si>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</si>
  <si>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</si>
  <si>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</si>
  <si>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</si>
  <si>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</si>
  <si>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</si>
  <si>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</si>
  <si>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</si>
  <si>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</si>
  <si>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</si>
  <si>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</si>
  <si>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</si>
  <si>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</si>
  <si>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</si>
  <si>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</si>
  <si>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</si>
  <si>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</si>
  <si>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</si>
  <si>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</si>
  <si>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</si>
  <si>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</si>
  <si>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</si>
  <si>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</si>
  <si>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</si>
  <si>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EQUIPE MULTIDISCIPLINAR P/ TAREFAS GERAIS</t>
  </si>
  <si>
    <t>20.19</t>
  </si>
  <si>
    <t>20.20</t>
  </si>
  <si>
    <t>20.21</t>
  </si>
  <si>
    <t>20.22</t>
  </si>
  <si>
    <t>20.23</t>
  </si>
  <si>
    <t>20.24</t>
  </si>
  <si>
    <t>20.25</t>
  </si>
  <si>
    <t>20.26</t>
  </si>
  <si>
    <t>20.27</t>
  </si>
  <si>
    <t>21.7</t>
  </si>
  <si>
    <t>21.8</t>
  </si>
  <si>
    <t>21.9</t>
  </si>
  <si>
    <t>21.10</t>
  </si>
  <si>
    <t>21.11</t>
  </si>
  <si>
    <t>21.12</t>
  </si>
  <si>
    <t>21.13</t>
  </si>
  <si>
    <t>26.7</t>
  </si>
  <si>
    <t>26.8</t>
  </si>
  <si>
    <t>26.9</t>
  </si>
  <si>
    <t>26.10</t>
  </si>
  <si>
    <t>26.11</t>
  </si>
  <si>
    <t>26.12</t>
  </si>
  <si>
    <t>26.13</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</si>
  <si>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</si>
  <si>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</si>
  <si>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</si>
  <si>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</si>
  <si>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</si>
  <si>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</si>
  <si>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</si>
  <si>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</si>
  <si>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</si>
  <si>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</si>
  <si>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</si>
  <si>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</si>
  <si>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</si>
  <si>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</si>
  <si>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</si>
  <si>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</si>
  <si>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</si>
  <si>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</si>
  <si>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</si>
  <si>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</si>
  <si>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</si>
  <si>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</si>
  <si>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</si>
  <si>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</si>
  <si>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</si>
  <si>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</si>
  <si>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</si>
  <si>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</si>
  <si>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</si>
  <si>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</si>
  <si>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</si>
  <si>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</si>
  <si>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</si>
  <si>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</si>
  <si>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</si>
  <si>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</si>
  <si>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</si>
  <si>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</si>
  <si>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</si>
  <si>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</si>
  <si>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</si>
  <si>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</si>
  <si>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</si>
  <si>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</si>
  <si>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</si>
  <si>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</si>
  <si>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</si>
  <si>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</si>
  <si>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</si>
  <si>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</si>
  <si>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</si>
  <si>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</si>
  <si>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</si>
  <si>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</si>
  <si>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</si>
  <si>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</si>
  <si>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</si>
  <si>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</si>
  <si>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</si>
  <si>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</si>
  <si>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</si>
  <si>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</si>
  <si>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</si>
  <si>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</si>
  <si>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</si>
  <si>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</si>
  <si>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</si>
  <si>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</si>
  <si>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</si>
  <si>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</si>
  <si>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</si>
  <si>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</si>
  <si>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</si>
  <si>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</si>
  <si>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</si>
  <si>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</si>
  <si>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</si>
  <si>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</si>
  <si>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</si>
  <si>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</si>
  <si>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</si>
  <si>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</si>
  <si>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</si>
  <si>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</si>
  <si>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</si>
  <si>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</si>
  <si>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</si>
  <si>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</si>
  <si>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</si>
  <si>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</si>
  <si>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</si>
  <si>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31.100</t>
  </si>
  <si>
    <t>31.101</t>
  </si>
  <si>
    <t>31.102</t>
  </si>
  <si>
    <t>31.103</t>
  </si>
  <si>
    <t>31.104</t>
  </si>
  <si>
    <t>31.105</t>
  </si>
  <si>
    <t>31.106</t>
  </si>
  <si>
    <t>31.107</t>
  </si>
  <si>
    <t>31.108</t>
  </si>
  <si>
    <t>31.109</t>
  </si>
  <si>
    <t>31.110</t>
  </si>
  <si>
    <t>31.111</t>
  </si>
  <si>
    <t>31.112</t>
  </si>
  <si>
    <t>31.113</t>
  </si>
  <si>
    <t>31.114</t>
  </si>
  <si>
    <t>31.115</t>
  </si>
  <si>
    <t>31.116</t>
  </si>
  <si>
    <t>31.117</t>
  </si>
  <si>
    <t>31.118</t>
  </si>
  <si>
    <t>31.119</t>
  </si>
  <si>
    <t>31.120</t>
  </si>
  <si>
    <t>31.121</t>
  </si>
  <si>
    <t>31.122</t>
  </si>
  <si>
    <t>31.123</t>
  </si>
  <si>
    <t>31.124</t>
  </si>
  <si>
    <t>31.125</t>
  </si>
  <si>
    <t>31.126</t>
  </si>
  <si>
    <t>31.127</t>
  </si>
  <si>
    <t>31.128</t>
  </si>
  <si>
    <t>31.129</t>
  </si>
  <si>
    <t>31.130</t>
  </si>
  <si>
    <t>31.131</t>
  </si>
  <si>
    <t>31.132</t>
  </si>
  <si>
    <t>31.133</t>
  </si>
  <si>
    <t>31.134</t>
  </si>
  <si>
    <t>31.135</t>
  </si>
  <si>
    <t>31.136</t>
  </si>
  <si>
    <t>31.137</t>
  </si>
  <si>
    <t>31.138</t>
  </si>
  <si>
    <t>31.139</t>
  </si>
  <si>
    <t>31.140</t>
  </si>
  <si>
    <t>31.141</t>
  </si>
  <si>
    <t>31.142</t>
  </si>
  <si>
    <t>31.143</t>
  </si>
  <si>
    <t>31.144</t>
  </si>
  <si>
    <t>31.145</t>
  </si>
  <si>
    <t>31.146</t>
  </si>
  <si>
    <t>31.147</t>
  </si>
  <si>
    <t>31.148</t>
  </si>
  <si>
    <t>31.149</t>
  </si>
  <si>
    <t>31.150</t>
  </si>
  <si>
    <t>31.151</t>
  </si>
  <si>
    <t>31.152</t>
  </si>
  <si>
    <t>31.153</t>
  </si>
  <si>
    <t>31.154</t>
  </si>
  <si>
    <t>31.155</t>
  </si>
  <si>
    <t>31.156</t>
  </si>
  <si>
    <t>31.157</t>
  </si>
  <si>
    <t>31.158</t>
  </si>
  <si>
    <t>31.159</t>
  </si>
  <si>
    <t>31.160</t>
  </si>
  <si>
    <t>31.161</t>
  </si>
  <si>
    <t>31.162</t>
  </si>
  <si>
    <t>31.163</t>
  </si>
  <si>
    <t>31.164</t>
  </si>
  <si>
    <t>31.165</t>
  </si>
  <si>
    <t>31.166</t>
  </si>
  <si>
    <t>31.167</t>
  </si>
  <si>
    <t>31.168</t>
  </si>
  <si>
    <t>31.169</t>
  </si>
  <si>
    <t>31.170</t>
  </si>
  <si>
    <t>31.171</t>
  </si>
  <si>
    <t>31.172</t>
  </si>
  <si>
    <t>31.173</t>
  </si>
  <si>
    <t>31.174</t>
  </si>
  <si>
    <t>31.175</t>
  </si>
  <si>
    <t>31.176</t>
  </si>
  <si>
    <t>31.177</t>
  </si>
  <si>
    <t>31.178</t>
  </si>
  <si>
    <t>31.179</t>
  </si>
  <si>
    <t>31.180</t>
  </si>
  <si>
    <t>31.181</t>
  </si>
  <si>
    <t>31.182</t>
  </si>
  <si>
    <t>31.183</t>
  </si>
  <si>
    <t>31.184</t>
  </si>
  <si>
    <t>31.185</t>
  </si>
  <si>
    <t>31.186</t>
  </si>
  <si>
    <t>31.187</t>
  </si>
  <si>
    <t>31.188</t>
  </si>
  <si>
    <t>31.189</t>
  </si>
  <si>
    <t>31.190</t>
  </si>
  <si>
    <t>31.191</t>
  </si>
  <si>
    <t>31.192</t>
  </si>
  <si>
    <t>31.193</t>
  </si>
  <si>
    <t>31.194</t>
  </si>
  <si>
    <t>31.195</t>
  </si>
  <si>
    <t>31.196</t>
  </si>
  <si>
    <t>31.197</t>
  </si>
  <si>
    <t>31.198</t>
  </si>
  <si>
    <t>31.199</t>
  </si>
  <si>
    <t>31.200</t>
  </si>
  <si>
    <t>31.201</t>
  </si>
  <si>
    <t>31.202</t>
  </si>
  <si>
    <t>31.203</t>
  </si>
  <si>
    <t>31.204</t>
  </si>
  <si>
    <t>31.205</t>
  </si>
  <si>
    <t>31.206</t>
  </si>
  <si>
    <t>31.207</t>
  </si>
  <si>
    <t>31.208</t>
  </si>
  <si>
    <t>31.209</t>
  </si>
  <si>
    <t>31.210</t>
  </si>
  <si>
    <t>31.211</t>
  </si>
  <si>
    <t>31.212</t>
  </si>
  <si>
    <t>31.213</t>
  </si>
  <si>
    <t>31.214</t>
  </si>
  <si>
    <t>31.215</t>
  </si>
  <si>
    <t>31.216</t>
  </si>
  <si>
    <t>31.217</t>
  </si>
  <si>
    <t>31.218</t>
  </si>
  <si>
    <t>31.219</t>
  </si>
  <si>
    <t>31.220</t>
  </si>
  <si>
    <t>31.221</t>
  </si>
  <si>
    <t>31.222</t>
  </si>
  <si>
    <t>31.223</t>
  </si>
  <si>
    <t>31.224</t>
  </si>
  <si>
    <t>31.225</t>
  </si>
  <si>
    <t>31.226</t>
  </si>
  <si>
    <t>31.227</t>
  </si>
  <si>
    <t>31.228</t>
  </si>
  <si>
    <t>31.229</t>
  </si>
  <si>
    <t>31.230</t>
  </si>
  <si>
    <t>31.231</t>
  </si>
  <si>
    <t>31.232</t>
  </si>
  <si>
    <t>31.233</t>
  </si>
  <si>
    <t>31.234</t>
  </si>
  <si>
    <t>31.235</t>
  </si>
  <si>
    <t>31.236</t>
  </si>
  <si>
    <t>31.237</t>
  </si>
  <si>
    <t>31.238</t>
  </si>
  <si>
    <t>31.239</t>
  </si>
  <si>
    <t>31.240</t>
  </si>
  <si>
    <t>31.241</t>
  </si>
  <si>
    <t>31.242</t>
  </si>
  <si>
    <t>31.243</t>
  </si>
  <si>
    <t>31.244</t>
  </si>
  <si>
    <t>31.245</t>
  </si>
  <si>
    <t>31.246</t>
  </si>
  <si>
    <t>31.247</t>
  </si>
  <si>
    <t>31.248</t>
  </si>
  <si>
    <t>31.249</t>
  </si>
  <si>
    <t>31.250</t>
  </si>
  <si>
    <t>31.251</t>
  </si>
  <si>
    <t>31.252</t>
  </si>
  <si>
    <t>31.253</t>
  </si>
  <si>
    <t>31.254</t>
  </si>
  <si>
    <t>31.255</t>
  </si>
  <si>
    <t>31.256</t>
  </si>
  <si>
    <t>31.257</t>
  </si>
  <si>
    <t>31.258</t>
  </si>
  <si>
    <t>31.259</t>
  </si>
  <si>
    <t>31.260</t>
  </si>
  <si>
    <t>31.261</t>
  </si>
  <si>
    <t>31.262</t>
  </si>
  <si>
    <t>31.263</t>
  </si>
  <si>
    <t>31.264</t>
  </si>
  <si>
    <t>31.265</t>
  </si>
  <si>
    <t>31.266</t>
  </si>
  <si>
    <t>31.267</t>
  </si>
  <si>
    <t>31.268</t>
  </si>
  <si>
    <t>31.269</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</si>
  <si>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</si>
  <si>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</si>
  <si>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</si>
  <si>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</si>
  <si>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</si>
  <si>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</si>
  <si>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</si>
  <si>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</si>
  <si>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</si>
  <si>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</si>
  <si>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</si>
  <si>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</si>
  <si>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</si>
  <si>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</si>
  <si>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</si>
  <si>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</si>
  <si>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</si>
  <si>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</si>
  <si>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</si>
  <si>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</si>
  <si>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</si>
  <si>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</si>
  <si>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</si>
  <si>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</si>
  <si>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</si>
  <si>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</si>
  <si>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</si>
  <si>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JUNTAS, FISSURAS E TRINCAS - TRATAMENTO</t>
  </si>
  <si>
    <t>36.5</t>
  </si>
  <si>
    <t>36.6</t>
  </si>
  <si>
    <t>36.7</t>
  </si>
  <si>
    <t>36.8</t>
  </si>
  <si>
    <t>36.9</t>
  </si>
  <si>
    <t>36.10</t>
  </si>
  <si>
    <t>36.11</t>
  </si>
  <si>
    <t>36.12</t>
  </si>
  <si>
    <t>36.13</t>
  </si>
  <si>
    <t>36.14</t>
  </si>
  <si>
    <t>36.15</t>
  </si>
  <si>
    <t>36.16</t>
  </si>
  <si>
    <t>36.17</t>
  </si>
  <si>
    <t>36.18</t>
  </si>
  <si>
    <t>36.19</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</si>
  <si>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</si>
  <si>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</si>
  <si>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</si>
  <si>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</si>
  <si>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</si>
  <si>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</si>
  <si>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</si>
  <si>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</si>
  <si>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</si>
  <si>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</si>
  <si>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</si>
  <si>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</si>
  <si>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</si>
  <si>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</si>
  <si>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</si>
  <si>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</si>
  <si>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</si>
  <si>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</si>
  <si>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</si>
  <si>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</si>
  <si>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</si>
  <si>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46.4</t>
  </si>
  <si>
    <t>46.5</t>
  </si>
  <si>
    <t>46.6</t>
  </si>
  <si>
    <t>46.7</t>
  </si>
  <si>
    <t>46.8</t>
  </si>
  <si>
    <t>50.3</t>
  </si>
  <si>
    <t>50.4</t>
  </si>
  <si>
    <t>50.5</t>
  </si>
  <si>
    <t>50.6</t>
  </si>
  <si>
    <t>50.7</t>
  </si>
  <si>
    <t>50.8</t>
  </si>
  <si>
    <t>50.9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</si>
  <si>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</si>
  <si>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</si>
  <si>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</si>
  <si>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</si>
  <si>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</si>
  <si>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</si>
  <si>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</si>
  <si>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</si>
  <si>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</si>
  <si>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</si>
  <si>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</si>
  <si>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</si>
  <si>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</si>
  <si>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</si>
  <si>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</si>
  <si>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</si>
  <si>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</si>
  <si>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</si>
  <si>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</si>
  <si>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</si>
  <si>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</si>
  <si>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</si>
  <si>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</si>
  <si>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</si>
  <si>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</si>
  <si>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</si>
  <si>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</si>
  <si>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</si>
  <si>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</si>
  <si>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51.27</t>
  </si>
  <si>
    <t>51.28</t>
  </si>
  <si>
    <t>51.29</t>
  </si>
  <si>
    <t>51.30</t>
  </si>
  <si>
    <t>51.31</t>
  </si>
  <si>
    <t>51.32</t>
  </si>
  <si>
    <t>51.33</t>
  </si>
  <si>
    <t>51.34</t>
  </si>
  <si>
    <t>51.35</t>
  </si>
  <si>
    <t>51.36</t>
  </si>
  <si>
    <t>51.37</t>
  </si>
  <si>
    <t>51.38</t>
  </si>
  <si>
    <t>51.39</t>
  </si>
  <si>
    <t>51.40</t>
  </si>
  <si>
    <t>51.41</t>
  </si>
  <si>
    <t>55.11</t>
  </si>
  <si>
    <t>55.12</t>
  </si>
  <si>
    <t>PEQUENOS REPAROS E REFORMAS</t>
  </si>
  <si>
    <t>Kwp</t>
  </si>
  <si>
    <t>PEDREIRO C/ ENCARGOS</t>
  </si>
  <si>
    <t>SERVENTE C/ ENCARGOS</t>
  </si>
  <si>
    <t>ELETRICISTA C/ ENCARGOS</t>
  </si>
  <si>
    <t>AUXILIAR DE BOMBEIRO C/ ENCARGOS</t>
  </si>
  <si>
    <t>BOMBEIRO HIDRÁULICO C/ ENCARGOS</t>
  </si>
  <si>
    <t>AUXILIAR DE ELETRICISTA</t>
  </si>
  <si>
    <t>JARDINEIRO C/ ENCARGOS</t>
  </si>
  <si>
    <t>MOTORISTA DE VEÍCULO LEVE C/ ENCARGOS</t>
  </si>
  <si>
    <t>MOTORISTA DE VEÍCULO PESADO C/ ENCARGOS</t>
  </si>
  <si>
    <t>PINTOR C/ ENCARGOS</t>
  </si>
  <si>
    <t>SERRALHEIRO C/ ENCARGOS COMPLEMENTARES</t>
  </si>
  <si>
    <t>19.10</t>
  </si>
  <si>
    <t>19.11</t>
  </si>
  <si>
    <t>55.10.10</t>
  </si>
  <si>
    <t>55.10.60</t>
  </si>
  <si>
    <t>55.05.35</t>
  </si>
  <si>
    <t>55.05.36</t>
  </si>
  <si>
    <t>55.10.81</t>
  </si>
  <si>
    <t>55.10.86</t>
  </si>
  <si>
    <t>AUXILAR ADMINISTRATIVO</t>
  </si>
  <si>
    <t>55.10.92</t>
  </si>
  <si>
    <t>VIGIA NOTURNO</t>
  </si>
  <si>
    <t>VIGIA DIURNO</t>
  </si>
  <si>
    <t>55.10.95</t>
  </si>
  <si>
    <t>55.10.96</t>
  </si>
  <si>
    <t>CHEFE DE ESCRITÓRIO</t>
  </si>
  <si>
    <t>ALMOXARIFE</t>
  </si>
  <si>
    <t>55.10.06</t>
  </si>
  <si>
    <t>55.10.07</t>
  </si>
  <si>
    <t>RESFRIADOR DE LÍQUIDO (CHILLER) CAPACIDADE NOMINAL DE 50 TR - FORNECIMENTO E INSTALAÇÃO</t>
  </si>
  <si>
    <t>RESFRIADOR DE LÍQUIDO (CHILLER) CAPACIDADE NOMINAL DE 75 TR - FORNECIMENTO E INSTALAÇÃO</t>
  </si>
  <si>
    <t>LOUÇAS E TANQUES</t>
  </si>
  <si>
    <t>COMPLEMENTOS P/ INST. SANITÁRIAS</t>
  </si>
  <si>
    <t>24.2</t>
  </si>
  <si>
    <t xml:space="preserve">LOCAÇÃO DE GERADORES DE ENERGIA, FORNECIDOS DE FORMA PARCELADA E EM LOCAIS DISTINTOS, INCLUINDO FORNECIMENTO DE MÓDULOS, ESTRUTURAS DE FIXAÇÃO, INVERSORES, QUADROS, TUBULAÇÕES, ACESSÓRIOS, PADRÕES ELÉTRICOS E CABINES PRIMÁRIAS CONFORME EXIGÊNCIAS DA CONCESSIONÁRIA, CABOS AC E DC, TRANSFORMADORES, SISTEMA DE SENSORIAMENTO E TELEMETRIA, PROJETOS ELÉTRICOS E CIVIS, INSTALAÇÕES, COMISSIONAMENTOS, TREINAMENTO; E SERVIÇOS DE MONITORAMENTO DE FUNCIONAMENTO, MANUTENÇÃO, REPOSIÇÃO DE PEÇAS E LIMPEZA.
</t>
  </si>
  <si>
    <t>VENDA DE GERADORES DE ENERGIA, FORNECIDOS DE FORMA PARCELADA E EM LOCAIS DISTINTOS, INCLUINDO FORNECIMENTO DE MÓDULOS, ESTRUTURAS DE FIXAÇÃO, INVERSORES, QUADROS, TUBULAÇÕES, ACESSÓRIOS, PADRÕES ELÉTRICOS E CABINES PRIMÁRIAS CONFORME EXIGÊNCIAS DA CONCESSIONÁRIA, CABOS AC E DC, TRANSFORMADORES, SISTEMA DE SENSORIAMENTO E TELEMETRIA, PROJETOS ELÉTRICOS E CIVIS, INSTALAÇÕES, COMISSIONAMENTOS, TREINAMENTO; E SERVIÇOS DE MONITORAMENTO DE FUNCIONAMENTO, MANUTENÇÃO, REPOSIÇÃO DE PEÇAS E LIMPEZA.</t>
  </si>
  <si>
    <t>36.20</t>
  </si>
  <si>
    <t>36.21</t>
  </si>
  <si>
    <t>36.22</t>
  </si>
  <si>
    <t>36.23</t>
  </si>
  <si>
    <t>36.24</t>
  </si>
  <si>
    <t>38.3</t>
  </si>
  <si>
    <t>38.4</t>
  </si>
  <si>
    <t>38.5</t>
  </si>
  <si>
    <t>38.6</t>
  </si>
  <si>
    <t>38.7</t>
  </si>
  <si>
    <t>38.8</t>
  </si>
  <si>
    <t>39.23</t>
  </si>
  <si>
    <t>39.24</t>
  </si>
  <si>
    <t>39.25</t>
  </si>
  <si>
    <t>39.26</t>
  </si>
  <si>
    <t>42.5</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</si>
  <si>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</si>
  <si>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</si>
  <si>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</si>
  <si>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</si>
  <si>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</si>
  <si>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</si>
  <si>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</si>
  <si>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</si>
  <si>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</si>
  <si>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</si>
  <si>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</si>
  <si>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</si>
  <si>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</si>
  <si>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</si>
  <si>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</si>
  <si>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</si>
  <si>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</si>
  <si>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</si>
  <si>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</si>
  <si>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</si>
  <si>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</si>
  <si>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</si>
  <si>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</si>
  <si>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</si>
  <si>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</si>
  <si>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</si>
  <si>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</si>
  <si>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</si>
  <si>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</si>
  <si>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</si>
  <si>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</si>
  <si>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</si>
  <si>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</si>
  <si>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</si>
  <si>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</si>
  <si>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</si>
  <si>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</si>
  <si>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</si>
  <si>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</si>
  <si>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</si>
  <si>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</si>
  <si>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</si>
  <si>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</si>
  <si>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</si>
  <si>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</si>
  <si>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</si>
  <si>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</si>
  <si>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</si>
  <si>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</si>
  <si>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</si>
  <si>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</si>
  <si>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</si>
  <si>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</si>
  <si>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</si>
  <si>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</si>
  <si>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</si>
  <si>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</si>
  <si>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</si>
  <si>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</si>
  <si>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</si>
  <si>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</si>
  <si>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</si>
  <si>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</si>
  <si>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48.1.1</t>
  </si>
  <si>
    <t>48.1.2</t>
  </si>
  <si>
    <t>48.2.1</t>
  </si>
  <si>
    <t>48.2.2</t>
  </si>
  <si>
    <t>48.2.3</t>
  </si>
  <si>
    <t>48.3.1</t>
  </si>
  <si>
    <t>48.3.2</t>
  </si>
  <si>
    <t>48.4</t>
  </si>
  <si>
    <t>48.4.1</t>
  </si>
  <si>
    <t>48.4.2</t>
  </si>
  <si>
    <t>48.4.3</t>
  </si>
  <si>
    <t>48.5</t>
  </si>
  <si>
    <t>48.5.1</t>
  </si>
  <si>
    <t>48.5.2</t>
  </si>
  <si>
    <t>48.5.3</t>
  </si>
  <si>
    <t>48.6</t>
  </si>
  <si>
    <t>48.6.1</t>
  </si>
  <si>
    <t>48.7</t>
  </si>
  <si>
    <t>48.7.1</t>
  </si>
  <si>
    <t>48.7.2</t>
  </si>
  <si>
    <t>48.7.3</t>
  </si>
  <si>
    <t>48.7.4</t>
  </si>
  <si>
    <t>48.7.5</t>
  </si>
  <si>
    <t>48.7.6</t>
  </si>
  <si>
    <t>48.7.7</t>
  </si>
  <si>
    <t>48.7.8</t>
  </si>
  <si>
    <t>48.7.9</t>
  </si>
  <si>
    <t>48.7.10</t>
  </si>
  <si>
    <t>48.7.11</t>
  </si>
  <si>
    <t>48.7.12</t>
  </si>
  <si>
    <t>48.7.13</t>
  </si>
  <si>
    <t>48.7.14</t>
  </si>
  <si>
    <t>48.7.15</t>
  </si>
  <si>
    <t>48.7.16</t>
  </si>
  <si>
    <t>48.7.17</t>
  </si>
  <si>
    <t>48.7.18</t>
  </si>
  <si>
    <t>48.7.19</t>
  </si>
  <si>
    <t>48.7.20</t>
  </si>
  <si>
    <t>48.7.21</t>
  </si>
  <si>
    <t>48.8</t>
  </si>
  <si>
    <t>48.8.1</t>
  </si>
  <si>
    <t>48.8.2</t>
  </si>
  <si>
    <t>49.9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</si>
  <si>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</si>
  <si>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</si>
  <si>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</si>
  <si>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</si>
  <si>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</si>
  <si>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</si>
  <si>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</si>
  <si>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</si>
  <si>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</si>
  <si>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</si>
  <si>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</si>
  <si>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</si>
  <si>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</si>
  <si>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</si>
  <si>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</si>
  <si>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</si>
  <si>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</si>
  <si>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</si>
  <si>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</si>
  <si>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</si>
  <si>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</si>
  <si>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</si>
  <si>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</si>
  <si>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</si>
  <si>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</si>
  <si>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</si>
  <si>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</si>
  <si>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</si>
  <si>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</si>
  <si>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50.39</t>
  </si>
  <si>
    <t>50.40</t>
  </si>
  <si>
    <t>50.41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</si>
  <si>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</si>
  <si>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</si>
  <si>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</si>
  <si>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</si>
  <si>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</si>
  <si>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</si>
  <si>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</si>
  <si>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</si>
  <si>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</si>
  <si>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</si>
  <si>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</si>
  <si>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</si>
  <si>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</si>
  <si>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</si>
  <si>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</si>
  <si>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</si>
  <si>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</si>
  <si>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</si>
  <si>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</si>
  <si>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</si>
  <si>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</si>
  <si>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</si>
  <si>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</si>
  <si>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</si>
  <si>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</si>
  <si>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</si>
  <si>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</si>
  <si>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</si>
  <si>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</si>
  <si>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</si>
  <si>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</si>
  <si>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</si>
  <si>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</si>
  <si>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</si>
  <si>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</si>
  <si>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</si>
  <si>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</si>
  <si>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</si>
  <si>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</si>
  <si>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</si>
  <si>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54.4</t>
  </si>
  <si>
    <t>54.5</t>
  </si>
  <si>
    <t>54.6</t>
  </si>
  <si>
    <t>54.7</t>
  </si>
  <si>
    <t>54.8</t>
  </si>
  <si>
    <t>54.9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</si>
  <si>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</si>
  <si>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</si>
  <si>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</si>
  <si>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</si>
  <si>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</si>
  <si>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</si>
  <si>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</si>
  <si>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</si>
  <si>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</si>
  <si>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</si>
  <si>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</si>
  <si>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</si>
  <si>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</si>
  <si>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</si>
  <si>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</si>
  <si>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</si>
  <si>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</si>
  <si>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</si>
  <si>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</si>
  <si>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</si>
  <si>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</si>
  <si>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</si>
  <si>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</si>
  <si>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</si>
  <si>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</si>
  <si>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</si>
  <si>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</si>
  <si>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</si>
  <si>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</si>
  <si>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CERCA DE PROTEÇAO P/ ARVORES</t>
  </si>
  <si>
    <t>DEMOLIÇÃO DE FORRO DE MADEIRA</t>
  </si>
  <si>
    <t>REMOÇÃO DA VEGETAÇÃO INCRUSTADA EM ALVENARIA DE PEDRA E TELHADO, INCLUSIVE REPOSIÇÃO DE TELHAS.</t>
  </si>
  <si>
    <t>Kwp x mês</t>
  </si>
  <si>
    <t>C0003</t>
  </si>
  <si>
    <t>C0004</t>
  </si>
  <si>
    <t>C0005</t>
  </si>
  <si>
    <t>C0006</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</si>
  <si>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</si>
  <si>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</si>
  <si>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</si>
  <si>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</si>
  <si>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</si>
  <si>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</si>
  <si>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</si>
  <si>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</si>
  <si>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</si>
  <si>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</si>
  <si>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</si>
  <si>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</si>
  <si>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</si>
  <si>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</si>
  <si>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</si>
  <si>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</si>
  <si>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</si>
  <si>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</si>
  <si>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</si>
  <si>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</si>
  <si>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</si>
  <si>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</si>
  <si>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</si>
  <si>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</si>
  <si>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</si>
  <si>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</si>
  <si>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</si>
  <si>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</si>
  <si>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</si>
  <si>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C0036</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</si>
  <si>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</si>
  <si>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</si>
  <si>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</si>
  <si>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</si>
  <si>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</si>
  <si>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</si>
  <si>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</si>
  <si>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</si>
  <si>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</si>
  <si>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</si>
  <si>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</si>
  <si>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</si>
  <si>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</si>
  <si>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</si>
  <si>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</si>
  <si>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</si>
  <si>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</si>
  <si>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</si>
  <si>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</si>
  <si>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</si>
  <si>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</si>
  <si>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</si>
  <si>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</si>
  <si>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</si>
  <si>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</si>
  <si>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C0062</t>
  </si>
  <si>
    <t>C0063</t>
  </si>
  <si>
    <t>C0064</t>
  </si>
  <si>
    <t>C0065</t>
  </si>
  <si>
    <t>C0066</t>
  </si>
  <si>
    <t>C0067</t>
  </si>
  <si>
    <t>C0068</t>
  </si>
  <si>
    <t>C0069</t>
  </si>
  <si>
    <t>C0070</t>
  </si>
  <si>
    <t>C0071</t>
  </si>
  <si>
    <t>C0072</t>
  </si>
  <si>
    <t>C0073</t>
  </si>
  <si>
    <t>C0074</t>
  </si>
  <si>
    <t>C0075</t>
  </si>
  <si>
    <t>C0076</t>
  </si>
  <si>
    <t>C0077</t>
  </si>
  <si>
    <t>C0078</t>
  </si>
  <si>
    <t>C0079</t>
  </si>
  <si>
    <t>C0080</t>
  </si>
  <si>
    <t>C0081</t>
  </si>
  <si>
    <t>C0082</t>
  </si>
  <si>
    <t>C0083</t>
  </si>
  <si>
    <t>C0084</t>
  </si>
  <si>
    <t>C0085</t>
  </si>
  <si>
    <t>C0086</t>
  </si>
  <si>
    <t>C0087</t>
  </si>
  <si>
    <t>C0088</t>
  </si>
  <si>
    <t>C0089</t>
  </si>
  <si>
    <t>C0090</t>
  </si>
  <si>
    <t>C0091</t>
  </si>
  <si>
    <t>C0092</t>
  </si>
  <si>
    <t>C0093</t>
  </si>
  <si>
    <t>C0094</t>
  </si>
  <si>
    <t>2.13</t>
  </si>
  <si>
    <t>GASOLINA</t>
  </si>
  <si>
    <t>ETANOL</t>
  </si>
  <si>
    <t>L</t>
  </si>
  <si>
    <t>45.02.01</t>
  </si>
  <si>
    <t>45.02.02</t>
  </si>
  <si>
    <t>45.01.03</t>
  </si>
  <si>
    <t>45.01.01</t>
  </si>
  <si>
    <t>BDI</t>
  </si>
  <si>
    <t>BDI DIFERENCIADO</t>
  </si>
  <si>
    <t>LOCACAO VEICULO POPULAR MOTOR 1.0 C/ AR E SEGURO SEM COMBUSTIVEL</t>
  </si>
  <si>
    <t>LOCAÇÃO VEICULO TIPO PICAPE LEVE C/ SEGURO SEM COMBUSTÍVEL</t>
  </si>
  <si>
    <t>06.12.45</t>
  </si>
  <si>
    <t>SOBRECARGA 300KGF/M², TRELIÇA TR12, VÃO ATÉ 5 METROS, INCLUSIVE CAPEAMENTO E=4CM. ESPESSURA TOTAL DA LAJE=16CM</t>
  </si>
  <si>
    <t>06.12.44</t>
  </si>
  <si>
    <t>APLICAÇÃO MANUAL DE PINTURA COM TINTA LÁTEX ACRÍLICA EM TETO, DUAS DEMÃOS. AF_06/2014</t>
  </si>
  <si>
    <t>DATA: 02/09/2021</t>
  </si>
  <si>
    <t>REF.</t>
  </si>
  <si>
    <t>DESC.</t>
  </si>
  <si>
    <t>APLICAR</t>
  </si>
  <si>
    <t>PROCESSO LICITATÓRIO Nº. 04/2021 - PREGÃO PRESENCIAL POR REGISTRO DE PREÇOS Nº. 02/2021</t>
  </si>
</sst>
</file>

<file path=xl/styles.xml><?xml version="1.0" encoding="utf-8"?>
<styleSheet xmlns="http://schemas.openxmlformats.org/spreadsheetml/2006/main">
  <numFmts count="4">
    <numFmt numFmtId="44" formatCode="_-&quot;R$&quot;\ * #,##0.00_-;\-&quot;R$&quot;\ * #,##0.00_-;_-&quot;R$&quot;\ * &quot;-&quot;??_-;_-@_-"/>
    <numFmt numFmtId="43" formatCode="_-* #,##0.00_-;\-* #,##0.00_-;_-* &quot;-&quot;??_-;_-@_-"/>
    <numFmt numFmtId="164" formatCode="_(&quot;R$&quot;* #,##0.00_);_(&quot;R$&quot;* \(#,##0.00\);_(&quot;R$&quot;* &quot;-&quot;??_);_(@_)"/>
    <numFmt numFmtId="165" formatCode="#,##0.00_ ;[Red]\-#,##0.00\ "/>
  </numFmts>
  <fonts count="20">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0"/>
      <color rgb="FF000000"/>
      <name val="Times New Roman"/>
      <family val="1"/>
    </font>
    <font>
      <sz val="12"/>
      <color rgb="FF000000"/>
      <name val="Calibri"/>
      <family val="2"/>
      <scheme val="minor"/>
    </font>
    <font>
      <sz val="10"/>
      <name val="Arial"/>
      <family val="2"/>
    </font>
    <font>
      <sz val="11"/>
      <color indexed="8"/>
      <name val="Calibri"/>
      <family val="2"/>
    </font>
    <font>
      <b/>
      <sz val="14"/>
      <color theme="1"/>
      <name val="Calibri"/>
      <family val="2"/>
      <scheme val="minor"/>
    </font>
    <font>
      <b/>
      <sz val="18"/>
      <color theme="1"/>
      <name val="Calibri"/>
      <family val="2"/>
      <scheme val="minor"/>
    </font>
    <font>
      <b/>
      <sz val="14"/>
      <name val="Calibri"/>
      <family val="2"/>
      <scheme val="minor"/>
    </font>
    <font>
      <b/>
      <sz val="11"/>
      <name val="Calibri"/>
      <family val="2"/>
      <scheme val="minor"/>
    </font>
    <font>
      <sz val="11"/>
      <name val="Calibri"/>
      <family val="2"/>
      <scheme val="minor"/>
    </font>
    <font>
      <sz val="11"/>
      <color rgb="FF0033CC"/>
      <name val="Calibri"/>
      <family val="2"/>
      <scheme val="minor"/>
    </font>
    <font>
      <sz val="11"/>
      <color rgb="FF000000"/>
      <name val="Calibri"/>
      <family val="2"/>
      <scheme val="minor"/>
    </font>
    <font>
      <sz val="8"/>
      <name val="Calibri"/>
      <family val="2"/>
      <scheme val="minor"/>
    </font>
    <font>
      <b/>
      <sz val="10"/>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4" fontId="8" fillId="0" borderId="10">
      <alignment vertical="justify"/>
    </xf>
    <xf numFmtId="164" fontId="6" fillId="0" borderId="0" applyFont="0" applyFill="0" applyBorder="0" applyAlignment="0" applyProtection="0"/>
    <xf numFmtId="9" fontId="6" fillId="0" borderId="0" applyFont="0" applyFill="0" applyBorder="0" applyAlignment="0" applyProtection="0"/>
    <xf numFmtId="0" fontId="8" fillId="0" borderId="0"/>
    <xf numFmtId="0" fontId="9" fillId="0" borderId="0"/>
  </cellStyleXfs>
  <cellXfs count="122">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49" fontId="3" fillId="2" borderId="5" xfId="0" applyNumberFormat="1" applyFont="1" applyFill="1" applyBorder="1" applyAlignment="1">
      <alignment horizontal="center" vertical="center" wrapText="1"/>
    </xf>
    <xf numFmtId="43" fontId="3" fillId="2" borderId="5" xfId="1" applyFont="1" applyFill="1" applyBorder="1" applyAlignment="1">
      <alignment horizontal="left" vertical="center" wrapText="1"/>
    </xf>
    <xf numFmtId="0" fontId="2" fillId="0" borderId="7" xfId="0" applyFont="1" applyBorder="1" applyAlignment="1">
      <alignment horizontal="center" vertical="center"/>
    </xf>
    <xf numFmtId="49" fontId="2" fillId="0" borderId="7" xfId="0" applyNumberFormat="1" applyFont="1" applyBorder="1" applyAlignment="1">
      <alignment horizontal="center" vertical="center" wrapText="1"/>
    </xf>
    <xf numFmtId="0" fontId="5" fillId="0" borderId="7" xfId="2" applyNumberFormat="1" applyFont="1" applyFill="1" applyBorder="1" applyAlignment="1">
      <alignment horizontal="left" vertical="center" wrapText="1"/>
    </xf>
    <xf numFmtId="0" fontId="5" fillId="0" borderId="7" xfId="2" applyNumberFormat="1" applyFont="1" applyFill="1" applyBorder="1" applyAlignment="1">
      <alignment horizontal="center" vertical="center" wrapText="1"/>
    </xf>
    <xf numFmtId="43" fontId="2" fillId="0" borderId="7" xfId="1" applyFont="1" applyBorder="1" applyAlignment="1">
      <alignment horizontal="left" vertical="center"/>
    </xf>
    <xf numFmtId="49" fontId="2" fillId="0" borderId="1" xfId="0" applyNumberFormat="1" applyFont="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1" xfId="2" applyNumberFormat="1" applyFont="1" applyFill="1" applyBorder="1" applyAlignment="1">
      <alignment horizontal="center" vertical="center" wrapText="1"/>
    </xf>
    <xf numFmtId="43" fontId="2" fillId="0" borderId="1" xfId="1" applyFont="1" applyBorder="1" applyAlignment="1">
      <alignment horizontal="left" vertical="center"/>
    </xf>
    <xf numFmtId="49" fontId="2" fillId="0" borderId="8" xfId="0" applyNumberFormat="1" applyFont="1" applyBorder="1" applyAlignment="1">
      <alignment horizontal="center" vertical="center" wrapText="1"/>
    </xf>
    <xf numFmtId="0" fontId="5" fillId="0" borderId="8" xfId="2" applyNumberFormat="1" applyFont="1" applyFill="1" applyBorder="1" applyAlignment="1">
      <alignment horizontal="left" vertical="center" wrapText="1"/>
    </xf>
    <xf numFmtId="0" fontId="5" fillId="0" borderId="8" xfId="2" applyNumberFormat="1" applyFont="1" applyFill="1" applyBorder="1" applyAlignment="1">
      <alignment horizontal="center" vertical="center" wrapText="1"/>
    </xf>
    <xf numFmtId="43" fontId="2" fillId="0" borderId="8" xfId="1" applyFont="1" applyBorder="1" applyAlignment="1">
      <alignment horizontal="left" vertical="center"/>
    </xf>
    <xf numFmtId="0" fontId="4" fillId="2" borderId="5" xfId="2" applyNumberFormat="1" applyFont="1" applyFill="1" applyBorder="1" applyAlignment="1">
      <alignment horizontal="center" vertical="center" wrapText="1"/>
    </xf>
    <xf numFmtId="43" fontId="2" fillId="0" borderId="1" xfId="1" applyFont="1" applyFill="1" applyBorder="1" applyAlignment="1">
      <alignment horizontal="left" vertical="center"/>
    </xf>
    <xf numFmtId="43" fontId="2" fillId="0" borderId="7" xfId="1" applyFont="1" applyFill="1" applyBorder="1" applyAlignment="1">
      <alignment horizontal="left" vertical="center"/>
    </xf>
    <xf numFmtId="43" fontId="2" fillId="0" borderId="8" xfId="1" applyFont="1" applyFill="1" applyBorder="1" applyAlignment="1">
      <alignment horizontal="left" vertical="center"/>
    </xf>
    <xf numFmtId="43" fontId="2" fillId="0" borderId="1" xfId="1" applyFont="1" applyBorder="1" applyAlignment="1">
      <alignment horizontal="left" vertical="center" wrapText="1"/>
    </xf>
    <xf numFmtId="43" fontId="2" fillId="0" borderId="8" xfId="1" applyFont="1" applyBorder="1" applyAlignment="1">
      <alignment horizontal="left" vertical="center" wrapText="1"/>
    </xf>
    <xf numFmtId="43" fontId="2" fillId="0" borderId="7" xfId="1" applyFont="1" applyBorder="1" applyAlignment="1">
      <alignment horizontal="left" vertical="center" wrapText="1"/>
    </xf>
    <xf numFmtId="43" fontId="2" fillId="0" borderId="7" xfId="1" applyFont="1" applyFill="1" applyBorder="1" applyAlignment="1">
      <alignment horizontal="left" vertical="center" wrapText="1"/>
    </xf>
    <xf numFmtId="0" fontId="2" fillId="0" borderId="1" xfId="0" applyFont="1" applyBorder="1" applyAlignment="1">
      <alignment horizontal="center" vertical="center"/>
    </xf>
    <xf numFmtId="43" fontId="2" fillId="0" borderId="8" xfId="1" applyFont="1" applyFill="1" applyBorder="1" applyAlignment="1">
      <alignment horizontal="left" vertical="center" wrapText="1"/>
    </xf>
    <xf numFmtId="43" fontId="2" fillId="0" borderId="1" xfId="1" applyFont="1" applyFill="1" applyBorder="1" applyAlignment="1">
      <alignment horizontal="left" vertical="center" wrapText="1"/>
    </xf>
    <xf numFmtId="0" fontId="2" fillId="0" borderId="9" xfId="0" applyFont="1" applyBorder="1" applyAlignment="1">
      <alignment horizontal="center" vertical="center"/>
    </xf>
    <xf numFmtId="0" fontId="2" fillId="0" borderId="7" xfId="0" quotePrefix="1" applyFont="1" applyBorder="1" applyAlignment="1">
      <alignment horizontal="center" vertical="center"/>
    </xf>
    <xf numFmtId="0" fontId="2" fillId="0" borderId="3" xfId="0" applyFont="1" applyBorder="1" applyAlignment="1">
      <alignment horizontal="center" vertical="center"/>
    </xf>
    <xf numFmtId="49" fontId="2" fillId="0" borderId="1" xfId="4" applyNumberFormat="1" applyFont="1" applyBorder="1" applyAlignment="1">
      <alignment horizontal="center" vertical="center"/>
    </xf>
    <xf numFmtId="49" fontId="2" fillId="0" borderId="8" xfId="4" applyNumberFormat="1" applyFont="1" applyBorder="1" applyAlignment="1">
      <alignment horizontal="center" vertical="center"/>
    </xf>
    <xf numFmtId="0" fontId="4" fillId="2" borderId="5" xfId="2" applyNumberFormat="1" applyFont="1" applyFill="1" applyBorder="1" applyAlignment="1">
      <alignment horizontal="left" vertical="center" wrapText="1"/>
    </xf>
    <xf numFmtId="0" fontId="2" fillId="0" borderId="2" xfId="0" applyFont="1" applyBorder="1" applyAlignment="1">
      <alignment horizontal="center" vertical="center"/>
    </xf>
    <xf numFmtId="49" fontId="2" fillId="0" borderId="7" xfId="4" applyNumberFormat="1" applyFont="1" applyBorder="1" applyAlignment="1">
      <alignment horizontal="center" vertical="center"/>
    </xf>
    <xf numFmtId="49" fontId="2" fillId="0" borderId="0" xfId="4" applyNumberFormat="1" applyFont="1" applyAlignment="1">
      <alignment horizontal="center" vertical="center"/>
    </xf>
    <xf numFmtId="0" fontId="7" fillId="0" borderId="0" xfId="4" applyFont="1" applyAlignment="1">
      <alignment horizontal="left" vertical="center"/>
    </xf>
    <xf numFmtId="0" fontId="7" fillId="0" borderId="0" xfId="4" applyFont="1" applyAlignment="1">
      <alignment horizontal="center" vertical="center"/>
    </xf>
    <xf numFmtId="43" fontId="2" fillId="0" borderId="0" xfId="1" applyFont="1" applyAlignment="1">
      <alignment horizontal="left" vertical="center"/>
    </xf>
    <xf numFmtId="0" fontId="2" fillId="0" borderId="1" xfId="4" applyNumberFormat="1" applyFont="1" applyBorder="1" applyAlignment="1">
      <alignment horizontal="center" vertical="center"/>
    </xf>
    <xf numFmtId="0" fontId="2" fillId="0" borderId="7" xfId="0" applyFont="1" applyFill="1" applyBorder="1" applyAlignment="1">
      <alignment horizontal="center" vertical="center"/>
    </xf>
    <xf numFmtId="0" fontId="2" fillId="0" borderId="1" xfId="4" applyFont="1" applyBorder="1" applyAlignment="1">
      <alignment horizontal="center" vertical="center"/>
    </xf>
    <xf numFmtId="49" fontId="2" fillId="0" borderId="1" xfId="4" applyNumberFormat="1" applyFont="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0" fontId="2" fillId="0" borderId="7" xfId="3" applyNumberFormat="1" applyFont="1" applyBorder="1" applyAlignment="1">
      <alignment horizontal="right" vertical="center"/>
    </xf>
    <xf numFmtId="44" fontId="2" fillId="0" borderId="7" xfId="2" applyFont="1" applyFill="1" applyBorder="1" applyAlignment="1">
      <alignment horizontal="left" vertical="center"/>
    </xf>
    <xf numFmtId="44" fontId="2" fillId="0" borderId="7" xfId="2" applyFont="1" applyBorder="1" applyAlignment="1">
      <alignment horizontal="left" vertical="center"/>
    </xf>
    <xf numFmtId="44" fontId="2" fillId="0" borderId="1" xfId="2" applyFont="1" applyBorder="1" applyAlignment="1">
      <alignment horizontal="left" vertical="center"/>
    </xf>
    <xf numFmtId="44" fontId="2" fillId="0" borderId="1" xfId="2" applyFont="1" applyFill="1" applyBorder="1" applyAlignment="1">
      <alignment horizontal="left" vertical="center"/>
    </xf>
    <xf numFmtId="10" fontId="2" fillId="0" borderId="1" xfId="3" applyNumberFormat="1" applyFont="1" applyBorder="1" applyAlignment="1">
      <alignment horizontal="center" vertical="center"/>
    </xf>
    <xf numFmtId="0" fontId="10" fillId="0" borderId="8" xfId="0" applyFont="1" applyBorder="1" applyAlignment="1">
      <alignment horizontal="center" vertical="center"/>
    </xf>
    <xf numFmtId="49" fontId="10" fillId="0" borderId="8" xfId="0" applyNumberFormat="1" applyFont="1" applyBorder="1" applyAlignment="1">
      <alignment horizontal="center" vertical="center" wrapText="1"/>
    </xf>
    <xf numFmtId="43" fontId="10" fillId="0" borderId="8" xfId="1" applyFont="1" applyBorder="1" applyAlignment="1">
      <alignment horizontal="center" vertical="center" wrapText="1"/>
    </xf>
    <xf numFmtId="43" fontId="12" fillId="0" borderId="8" xfId="1" applyFont="1" applyFill="1" applyBorder="1" applyAlignment="1">
      <alignment horizontal="center" vertical="center" wrapText="1"/>
    </xf>
    <xf numFmtId="0" fontId="3" fillId="0" borderId="8" xfId="0" applyFont="1" applyBorder="1" applyAlignment="1">
      <alignment horizontal="center" vertical="center"/>
    </xf>
    <xf numFmtId="10" fontId="2" fillId="0" borderId="7" xfId="3" applyNumberFormat="1" applyFont="1" applyBorder="1" applyAlignment="1">
      <alignment horizontal="center" vertical="center"/>
    </xf>
    <xf numFmtId="44" fontId="3" fillId="2" borderId="5" xfId="2" applyFont="1" applyFill="1" applyBorder="1" applyAlignment="1">
      <alignment vertical="center"/>
    </xf>
    <xf numFmtId="10" fontId="3" fillId="2" borderId="6" xfId="3"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3" fillId="0" borderId="0" xfId="0" applyFont="1"/>
    <xf numFmtId="0" fontId="15" fillId="0" borderId="0" xfId="0" applyFont="1"/>
    <xf numFmtId="0" fontId="14" fillId="0" borderId="0" xfId="0" applyFont="1"/>
    <xf numFmtId="0" fontId="13" fillId="0" borderId="14" xfId="0" applyFont="1" applyBorder="1" applyAlignment="1">
      <alignment horizontal="center" vertical="center"/>
    </xf>
    <xf numFmtId="0" fontId="13" fillId="0" borderId="14" xfId="0" applyFont="1" applyBorder="1" applyAlignment="1">
      <alignment vertical="center"/>
    </xf>
    <xf numFmtId="165" fontId="13" fillId="0" borderId="14" xfId="1" applyNumberFormat="1" applyFont="1" applyFill="1" applyBorder="1" applyAlignment="1">
      <alignment vertical="center"/>
    </xf>
    <xf numFmtId="0" fontId="14" fillId="0" borderId="14" xfId="0" applyFont="1" applyBorder="1" applyAlignment="1">
      <alignment horizontal="center" vertical="center"/>
    </xf>
    <xf numFmtId="4" fontId="14" fillId="0" borderId="14" xfId="0" applyNumberFormat="1" applyFont="1" applyBorder="1" applyAlignment="1">
      <alignment horizontal="center" vertical="center"/>
    </xf>
    <xf numFmtId="0" fontId="13" fillId="0" borderId="14" xfId="0" applyFont="1" applyBorder="1"/>
    <xf numFmtId="0" fontId="14" fillId="0" borderId="14" xfId="0" applyFont="1" applyBorder="1"/>
    <xf numFmtId="43" fontId="14" fillId="0" borderId="14" xfId="1" applyFont="1" applyBorder="1" applyAlignment="1">
      <alignment horizontal="center" vertical="center" wrapText="1"/>
    </xf>
    <xf numFmtId="43" fontId="15" fillId="0" borderId="0" xfId="1" applyFont="1"/>
    <xf numFmtId="0" fontId="5" fillId="0" borderId="14" xfId="2" applyNumberFormat="1" applyFont="1" applyFill="1" applyBorder="1" applyAlignment="1">
      <alignment horizontal="left" vertical="center" wrapText="1"/>
    </xf>
    <xf numFmtId="0" fontId="5" fillId="0" borderId="14" xfId="2" applyNumberFormat="1" applyFont="1" applyFill="1" applyBorder="1" applyAlignment="1">
      <alignment horizontal="center" vertical="center" wrapText="1"/>
    </xf>
    <xf numFmtId="43" fontId="2" fillId="0" borderId="14" xfId="1" applyFont="1" applyFill="1" applyBorder="1" applyAlignment="1">
      <alignment horizontal="left" vertical="center" wrapText="1"/>
    </xf>
    <xf numFmtId="0" fontId="2" fillId="0" borderId="14" xfId="0" applyFont="1" applyFill="1" applyBorder="1" applyAlignment="1">
      <alignment horizontal="center" vertical="center"/>
    </xf>
    <xf numFmtId="49" fontId="2" fillId="0" borderId="14" xfId="0" applyNumberFormat="1" applyFont="1" applyFill="1" applyBorder="1" applyAlignment="1">
      <alignment horizontal="center" vertical="center" wrapText="1"/>
    </xf>
    <xf numFmtId="0" fontId="2" fillId="0" borderId="14" xfId="0" applyFont="1" applyBorder="1" applyAlignment="1">
      <alignment horizontal="center" vertical="center"/>
    </xf>
    <xf numFmtId="49" fontId="2" fillId="0" borderId="14" xfId="4" applyNumberFormat="1" applyFont="1" applyBorder="1" applyAlignment="1">
      <alignment horizontal="center" vertical="center"/>
    </xf>
    <xf numFmtId="43" fontId="2" fillId="0" borderId="14" xfId="1" applyFont="1" applyBorder="1" applyAlignment="1">
      <alignment horizontal="left" vertical="center"/>
    </xf>
    <xf numFmtId="49" fontId="2" fillId="0" borderId="7" xfId="0" applyNumberFormat="1" applyFont="1" applyFill="1" applyBorder="1" applyAlignment="1">
      <alignment horizontal="center" vertical="center" wrapText="1"/>
    </xf>
    <xf numFmtId="43" fontId="2" fillId="0" borderId="0" xfId="0" applyNumberFormat="1" applyFont="1" applyAlignment="1">
      <alignment vertical="center"/>
    </xf>
    <xf numFmtId="44" fontId="2" fillId="0" borderId="0" xfId="0" applyNumberFormat="1" applyFont="1" applyAlignment="1">
      <alignment vertical="center"/>
    </xf>
    <xf numFmtId="0" fontId="13" fillId="0" borderId="14" xfId="0" applyFont="1" applyBorder="1" applyAlignment="1">
      <alignment vertical="top" wrapText="1"/>
    </xf>
    <xf numFmtId="0" fontId="14" fillId="0" borderId="14" xfId="0" applyFont="1" applyBorder="1" applyAlignment="1">
      <alignment vertical="top" wrapText="1"/>
    </xf>
    <xf numFmtId="10" fontId="2" fillId="0" borderId="14" xfId="3" applyNumberFormat="1" applyFont="1" applyBorder="1" applyAlignment="1">
      <alignment horizontal="center" vertical="center"/>
    </xf>
    <xf numFmtId="0" fontId="14" fillId="0" borderId="14" xfId="0" applyFont="1" applyBorder="1" applyAlignment="1">
      <alignment horizontal="center" vertical="center" wrapText="1"/>
    </xf>
    <xf numFmtId="0" fontId="14" fillId="0" borderId="14" xfId="0" applyFont="1" applyBorder="1" applyAlignment="1">
      <alignment horizontal="left" vertical="center" wrapText="1"/>
    </xf>
    <xf numFmtId="2" fontId="16" fillId="0" borderId="14" xfId="0" applyNumberFormat="1" applyFont="1" applyBorder="1" applyAlignment="1">
      <alignment horizontal="center" vertical="center" shrinkToFit="1"/>
    </xf>
    <xf numFmtId="1" fontId="16" fillId="0" borderId="14" xfId="0" applyNumberFormat="1" applyFont="1" applyBorder="1" applyAlignment="1">
      <alignment horizontal="center" vertical="center" shrinkToFit="1"/>
    </xf>
    <xf numFmtId="10" fontId="10" fillId="0" borderId="7" xfId="3" applyNumberFormat="1" applyFont="1" applyBorder="1" applyAlignment="1">
      <alignment horizontal="center" vertical="center"/>
    </xf>
    <xf numFmtId="0" fontId="10" fillId="0" borderId="14" xfId="0" applyFont="1" applyBorder="1" applyAlignment="1">
      <alignment horizontal="center" vertical="center"/>
    </xf>
    <xf numFmtId="10" fontId="10" fillId="0" borderId="14" xfId="3" applyNumberFormat="1" applyFont="1" applyBorder="1" applyAlignment="1">
      <alignment horizontal="center" vertical="center"/>
    </xf>
    <xf numFmtId="0" fontId="10" fillId="0" borderId="7" xfId="0" applyFont="1" applyBorder="1" applyAlignment="1">
      <alignment horizontal="center" vertical="center"/>
    </xf>
    <xf numFmtId="43" fontId="19" fillId="0" borderId="0" xfId="1" applyFont="1" applyAlignment="1">
      <alignment horizontal="left" vertical="center"/>
    </xf>
    <xf numFmtId="43" fontId="19" fillId="0" borderId="16" xfId="1" applyFont="1" applyBorder="1" applyAlignment="1">
      <alignment horizontal="left" vertical="center"/>
    </xf>
    <xf numFmtId="43" fontId="2" fillId="0" borderId="16" xfId="1" applyFont="1" applyBorder="1" applyAlignment="1">
      <alignment horizontal="left" vertical="center"/>
    </xf>
    <xf numFmtId="44" fontId="2" fillId="0" borderId="0" xfId="2" applyFont="1" applyAlignment="1">
      <alignment vertical="center"/>
    </xf>
    <xf numFmtId="10" fontId="2" fillId="0" borderId="0" xfId="3" applyNumberFormat="1" applyFont="1" applyAlignment="1">
      <alignment vertical="center"/>
    </xf>
    <xf numFmtId="0" fontId="2" fillId="0" borderId="7" xfId="0" applyFont="1" applyFill="1" applyBorder="1" applyAlignment="1">
      <alignment horizontal="left" vertical="center" wrapText="1"/>
    </xf>
    <xf numFmtId="10" fontId="2" fillId="0" borderId="7" xfId="3" applyNumberFormat="1" applyFont="1" applyFill="1" applyBorder="1" applyAlignment="1">
      <alignment horizontal="center" vertical="center"/>
    </xf>
    <xf numFmtId="0" fontId="2" fillId="0" borderId="0" xfId="0" applyFont="1" applyFill="1" applyAlignment="1">
      <alignment vertical="center"/>
    </xf>
    <xf numFmtId="49" fontId="2" fillId="0" borderId="7" xfId="4" applyNumberFormat="1" applyFont="1" applyFill="1" applyBorder="1" applyAlignment="1">
      <alignment horizontal="center" vertical="center"/>
    </xf>
    <xf numFmtId="10" fontId="2" fillId="0" borderId="1" xfId="3" applyNumberFormat="1" applyFont="1" applyFill="1" applyBorder="1" applyAlignment="1">
      <alignment horizontal="center" vertical="center"/>
    </xf>
    <xf numFmtId="49" fontId="2" fillId="0" borderId="1" xfId="4"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1" applyNumberFormat="1" applyFont="1" applyAlignment="1">
      <alignment horizontal="left"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2" xfId="0" applyFont="1" applyBorder="1" applyAlignment="1">
      <alignment horizontal="center" vertical="center" wrapText="1"/>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cellXfs>
  <cellStyles count="10">
    <cellStyle name="Excel Built-in Normal_PL ESTRUTURA Cabana Pai Tomás SC 138 11" xfId="9"/>
    <cellStyle name="Moeda" xfId="2" builtinId="4"/>
    <cellStyle name="Moeda 2" xfId="6"/>
    <cellStyle name="Normal" xfId="0" builtinId="0"/>
    <cellStyle name="Normal 2" xfId="4"/>
    <cellStyle name="Normal 2 2" xfId="5"/>
    <cellStyle name="Normal 3" xfId="8"/>
    <cellStyle name="Porcentagem" xfId="3" builtinId="5"/>
    <cellStyle name="Porcentagem 2" xfId="7"/>
    <cellStyle name="Separador de milhare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difica&#231;&#245;es\Ata%20Edificac&#807;o&#771;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ta revisada"/>
      <sheetName val="Ata"/>
      <sheetName val="CPU's"/>
      <sheetName val="Base DER"/>
      <sheetName val="Base Sudecap"/>
    </sheetNames>
    <sheetDataSet>
      <sheetData sheetId="0"/>
      <sheetData sheetId="1">
        <row r="3">
          <cell r="L3">
            <v>1</v>
          </cell>
        </row>
        <row r="4">
          <cell r="L4">
            <v>0.28999999999999998</v>
          </cell>
        </row>
      </sheetData>
      <sheetData sheetId="2"/>
      <sheetData sheetId="3"/>
      <sheetData sheetId="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1441"/>
  <sheetViews>
    <sheetView showGridLines="0" tabSelected="1" view="pageBreakPreview" zoomScale="60" zoomScaleNormal="85" zoomScalePageLayoutView="90" workbookViewId="0">
      <pane ySplit="3" topLeftCell="A1411" activePane="bottomLeft" state="frozen"/>
      <selection pane="bottomLeft" activeCell="G1429" sqref="G1429"/>
    </sheetView>
  </sheetViews>
  <sheetFormatPr defaultColWidth="8.85546875" defaultRowHeight="15.75"/>
  <cols>
    <col min="1" max="1" width="8.85546875" style="1"/>
    <col min="2" max="2" width="68.7109375" style="40" customWidth="1"/>
    <col min="3" max="3" width="14.140625" style="41" customWidth="1"/>
    <col min="4" max="4" width="17" style="42" bestFit="1" customWidth="1"/>
    <col min="5" max="5" width="20.140625" style="42" bestFit="1" customWidth="1"/>
    <col min="6" max="6" width="24.42578125" style="42" bestFit="1" customWidth="1"/>
    <col min="7" max="7" width="29.5703125" style="42" customWidth="1"/>
    <col min="8" max="8" width="31.28515625" style="42" bestFit="1" customWidth="1"/>
    <col min="9" max="9" width="16.42578125" style="2" customWidth="1"/>
    <col min="10" max="10" width="2" style="2" customWidth="1"/>
    <col min="11" max="11" width="17.5703125" style="1" customWidth="1"/>
    <col min="12" max="12" width="19.28515625" style="39" customWidth="1"/>
    <col min="13" max="13" width="12" style="2" hidden="1" customWidth="1"/>
    <col min="14" max="14" width="25.42578125" style="2" hidden="1" customWidth="1"/>
    <col min="15" max="15" width="24.42578125" style="2" hidden="1" customWidth="1"/>
    <col min="16" max="19" width="0" style="2" hidden="1" customWidth="1"/>
    <col min="20" max="16384" width="8.85546875" style="2"/>
  </cols>
  <sheetData>
    <row r="1" spans="1:18" ht="27.75" customHeight="1">
      <c r="A1" s="118" t="s">
        <v>3662</v>
      </c>
      <c r="B1" s="118"/>
      <c r="C1" s="118"/>
      <c r="D1" s="118"/>
      <c r="E1" s="118"/>
      <c r="F1" s="118"/>
      <c r="G1" s="119"/>
      <c r="H1" s="95" t="s">
        <v>4033</v>
      </c>
      <c r="I1" s="96">
        <v>0.28000000000000003</v>
      </c>
      <c r="K1" s="114" t="s">
        <v>4041</v>
      </c>
      <c r="L1" s="115"/>
      <c r="M1" s="2" t="s">
        <v>4042</v>
      </c>
      <c r="N1" s="101">
        <v>252003372.19999999</v>
      </c>
    </row>
    <row r="2" spans="1:18" ht="27.75" customHeight="1">
      <c r="A2" s="120" t="s">
        <v>4045</v>
      </c>
      <c r="B2" s="120"/>
      <c r="C2" s="120"/>
      <c r="D2" s="120"/>
      <c r="E2" s="120"/>
      <c r="F2" s="120"/>
      <c r="G2" s="121"/>
      <c r="H2" s="97" t="s">
        <v>4034</v>
      </c>
      <c r="I2" s="94">
        <v>0.16800000000000001</v>
      </c>
      <c r="K2" s="116"/>
      <c r="L2" s="117"/>
      <c r="M2" s="2" t="s">
        <v>1900</v>
      </c>
      <c r="N2" s="101">
        <f>H1416</f>
        <v>251242166.84000006</v>
      </c>
      <c r="O2" s="86">
        <f>N2-N1</f>
        <v>-761205.3599999249</v>
      </c>
    </row>
    <row r="3" spans="1:18" ht="37.5">
      <c r="A3" s="55" t="s">
        <v>0</v>
      </c>
      <c r="B3" s="56" t="s">
        <v>1903</v>
      </c>
      <c r="C3" s="56" t="s">
        <v>3</v>
      </c>
      <c r="D3" s="57" t="s">
        <v>4</v>
      </c>
      <c r="E3" s="57" t="s">
        <v>5</v>
      </c>
      <c r="F3" s="57" t="s">
        <v>6</v>
      </c>
      <c r="G3" s="58" t="s">
        <v>7</v>
      </c>
      <c r="H3" s="58" t="s">
        <v>8</v>
      </c>
      <c r="I3" s="59" t="s">
        <v>9</v>
      </c>
      <c r="K3" s="55" t="s">
        <v>1</v>
      </c>
      <c r="L3" s="56" t="s">
        <v>2</v>
      </c>
      <c r="M3" s="2" t="s">
        <v>4043</v>
      </c>
      <c r="N3" s="102">
        <f>(N1-N2)/N1</f>
        <v>3.0206157693628073E-3</v>
      </c>
    </row>
    <row r="4" spans="1:18">
      <c r="A4" s="3">
        <v>1</v>
      </c>
      <c r="B4" s="36" t="s">
        <v>10</v>
      </c>
      <c r="C4" s="20"/>
      <c r="D4" s="6" t="s">
        <v>56</v>
      </c>
      <c r="E4" s="6"/>
      <c r="F4" s="6"/>
      <c r="G4" s="6"/>
      <c r="H4" s="61">
        <f>SUM(H5:H33)</f>
        <v>1193175.4500000002</v>
      </c>
      <c r="I4" s="62">
        <f t="shared" ref="I4:I69" si="0">H4/$H$1416</f>
        <v>4.7491050766166045E-3</v>
      </c>
      <c r="K4" s="4"/>
      <c r="L4" s="5"/>
      <c r="M4" s="2" t="s">
        <v>4044</v>
      </c>
      <c r="N4" s="102">
        <v>0.997</v>
      </c>
    </row>
    <row r="5" spans="1:18">
      <c r="A5" s="7" t="s">
        <v>11</v>
      </c>
      <c r="B5" s="9" t="s">
        <v>1911</v>
      </c>
      <c r="C5" s="10" t="s">
        <v>162</v>
      </c>
      <c r="D5" s="11">
        <v>490</v>
      </c>
      <c r="E5" s="50">
        <f>ROUND(N5*$N$4,2)</f>
        <v>21.27</v>
      </c>
      <c r="F5" s="51">
        <f t="shared" ref="F5:F33" si="1">ROUND(D5*E5,2)</f>
        <v>10422.299999999999</v>
      </c>
      <c r="G5" s="51">
        <f>ROUND(E5*(1+$I$1),2)</f>
        <v>27.23</v>
      </c>
      <c r="H5" s="51">
        <f>ROUND(D5*G5,2)</f>
        <v>13342.7</v>
      </c>
      <c r="I5" s="54">
        <f t="shared" si="0"/>
        <v>5.3106929333630155E-5</v>
      </c>
      <c r="K5" s="7" t="s">
        <v>159</v>
      </c>
      <c r="L5" s="8" t="s">
        <v>1910</v>
      </c>
      <c r="N5" s="85">
        <v>21.33</v>
      </c>
      <c r="P5" s="2">
        <v>21.33</v>
      </c>
      <c r="R5" s="2" t="str">
        <f>IF(E5&lt;=P5,"OK","ERRO")</f>
        <v>OK</v>
      </c>
    </row>
    <row r="6" spans="1:18">
      <c r="A6" s="7" t="s">
        <v>14</v>
      </c>
      <c r="B6" s="13" t="s">
        <v>17</v>
      </c>
      <c r="C6" s="14" t="s">
        <v>13</v>
      </c>
      <c r="D6" s="15">
        <v>190</v>
      </c>
      <c r="E6" s="50">
        <f t="shared" ref="E6:E33" si="2">ROUND(N6*$N$4,2)</f>
        <v>104.13</v>
      </c>
      <c r="F6" s="51">
        <f t="shared" si="1"/>
        <v>19784.7</v>
      </c>
      <c r="G6" s="51">
        <f t="shared" ref="G6:G33" si="3">ROUND(E6*(1+$I$1),2)</f>
        <v>133.29</v>
      </c>
      <c r="H6" s="51">
        <f t="shared" ref="H6:H33" si="4">ROUND(D6*G6,2)</f>
        <v>25325.1</v>
      </c>
      <c r="I6" s="54">
        <f t="shared" si="0"/>
        <v>1.0079956051377284E-4</v>
      </c>
      <c r="K6" s="7" t="s">
        <v>12</v>
      </c>
      <c r="L6" s="12" t="s">
        <v>16</v>
      </c>
      <c r="N6" s="85">
        <v>104.44</v>
      </c>
      <c r="P6" s="2">
        <v>104.44</v>
      </c>
      <c r="R6" s="2" t="str">
        <f t="shared" ref="R6:R69" si="5">IF(E6&lt;=P6,"OK","ERRO")</f>
        <v>OK</v>
      </c>
    </row>
    <row r="7" spans="1:18">
      <c r="A7" s="7" t="s">
        <v>15</v>
      </c>
      <c r="B7" s="13" t="s">
        <v>1915</v>
      </c>
      <c r="C7" s="14" t="s">
        <v>162</v>
      </c>
      <c r="D7" s="15">
        <v>90</v>
      </c>
      <c r="E7" s="50">
        <f t="shared" si="2"/>
        <v>662.53</v>
      </c>
      <c r="F7" s="51">
        <f t="shared" si="1"/>
        <v>59627.7</v>
      </c>
      <c r="G7" s="51">
        <f t="shared" si="3"/>
        <v>848.04</v>
      </c>
      <c r="H7" s="51">
        <f t="shared" si="4"/>
        <v>76323.600000000006</v>
      </c>
      <c r="I7" s="54">
        <f t="shared" si="0"/>
        <v>3.0378499341874243E-4</v>
      </c>
      <c r="K7" s="7" t="s">
        <v>159</v>
      </c>
      <c r="L7" s="12" t="s">
        <v>1914</v>
      </c>
      <c r="N7" s="85">
        <v>664.52</v>
      </c>
      <c r="P7" s="2">
        <v>664.52</v>
      </c>
      <c r="R7" s="2" t="str">
        <f t="shared" si="5"/>
        <v>OK</v>
      </c>
    </row>
    <row r="8" spans="1:18">
      <c r="A8" s="7" t="s">
        <v>18</v>
      </c>
      <c r="B8" s="13" t="s">
        <v>1913</v>
      </c>
      <c r="C8" s="14" t="s">
        <v>162</v>
      </c>
      <c r="D8" s="15">
        <v>90</v>
      </c>
      <c r="E8" s="50">
        <f t="shared" si="2"/>
        <v>564.61</v>
      </c>
      <c r="F8" s="51">
        <f t="shared" si="1"/>
        <v>50814.9</v>
      </c>
      <c r="G8" s="51">
        <f t="shared" si="3"/>
        <v>722.7</v>
      </c>
      <c r="H8" s="51">
        <f t="shared" si="4"/>
        <v>65043</v>
      </c>
      <c r="I8" s="54">
        <f t="shared" si="0"/>
        <v>2.5888568315613077E-4</v>
      </c>
      <c r="K8" s="7" t="s">
        <v>159</v>
      </c>
      <c r="L8" s="12" t="s">
        <v>1912</v>
      </c>
      <c r="N8" s="85">
        <v>566.30999999999995</v>
      </c>
      <c r="P8" s="2">
        <v>566.30999999999995</v>
      </c>
      <c r="R8" s="2" t="str">
        <f t="shared" si="5"/>
        <v>OK</v>
      </c>
    </row>
    <row r="9" spans="1:18">
      <c r="A9" s="7" t="s">
        <v>19</v>
      </c>
      <c r="B9" s="13" t="s">
        <v>1921</v>
      </c>
      <c r="C9" s="14" t="s">
        <v>162</v>
      </c>
      <c r="D9" s="15">
        <v>148</v>
      </c>
      <c r="E9" s="50">
        <f t="shared" si="2"/>
        <v>191.34</v>
      </c>
      <c r="F9" s="51">
        <f t="shared" si="1"/>
        <v>28318.32</v>
      </c>
      <c r="G9" s="51">
        <f t="shared" si="3"/>
        <v>244.92</v>
      </c>
      <c r="H9" s="51">
        <f t="shared" si="4"/>
        <v>36248.160000000003</v>
      </c>
      <c r="I9" s="54">
        <f t="shared" si="0"/>
        <v>1.442757816329618E-4</v>
      </c>
      <c r="K9" s="7" t="s">
        <v>159</v>
      </c>
      <c r="L9" s="12" t="s">
        <v>1920</v>
      </c>
      <c r="N9" s="85">
        <v>191.92</v>
      </c>
      <c r="P9" s="2">
        <v>191.92</v>
      </c>
      <c r="R9" s="2" t="str">
        <f t="shared" si="5"/>
        <v>OK</v>
      </c>
    </row>
    <row r="10" spans="1:18">
      <c r="A10" s="7" t="s">
        <v>20</v>
      </c>
      <c r="B10" s="13" t="s">
        <v>1919</v>
      </c>
      <c r="C10" s="14" t="s">
        <v>162</v>
      </c>
      <c r="D10" s="15">
        <v>148</v>
      </c>
      <c r="E10" s="50">
        <f t="shared" si="2"/>
        <v>67.790000000000006</v>
      </c>
      <c r="F10" s="51">
        <f t="shared" si="1"/>
        <v>10032.92</v>
      </c>
      <c r="G10" s="51">
        <f t="shared" si="3"/>
        <v>86.77</v>
      </c>
      <c r="H10" s="51">
        <f t="shared" si="4"/>
        <v>12841.96</v>
      </c>
      <c r="I10" s="54">
        <f t="shared" si="0"/>
        <v>5.111387217169726E-5</v>
      </c>
      <c r="K10" s="7" t="s">
        <v>159</v>
      </c>
      <c r="L10" s="12" t="s">
        <v>1918</v>
      </c>
      <c r="N10" s="85">
        <v>67.989999999999995</v>
      </c>
      <c r="P10" s="2">
        <v>67.989999999999995</v>
      </c>
      <c r="R10" s="2" t="str">
        <f t="shared" si="5"/>
        <v>OK</v>
      </c>
    </row>
    <row r="11" spans="1:18">
      <c r="A11" s="7" t="s">
        <v>21</v>
      </c>
      <c r="B11" s="13" t="s">
        <v>23</v>
      </c>
      <c r="C11" s="14" t="s">
        <v>13</v>
      </c>
      <c r="D11" s="15">
        <v>148</v>
      </c>
      <c r="E11" s="50">
        <f t="shared" si="2"/>
        <v>223.47</v>
      </c>
      <c r="F11" s="51">
        <f t="shared" si="1"/>
        <v>33073.56</v>
      </c>
      <c r="G11" s="51">
        <f t="shared" si="3"/>
        <v>286.04000000000002</v>
      </c>
      <c r="H11" s="51">
        <f t="shared" si="4"/>
        <v>42333.919999999998</v>
      </c>
      <c r="I11" s="54">
        <f t="shared" si="0"/>
        <v>1.684984671659823E-4</v>
      </c>
      <c r="K11" s="7" t="s">
        <v>12</v>
      </c>
      <c r="L11" s="12" t="s">
        <v>22</v>
      </c>
      <c r="N11" s="85">
        <v>224.14</v>
      </c>
      <c r="P11" s="2">
        <v>224.14</v>
      </c>
      <c r="R11" s="2" t="str">
        <f t="shared" si="5"/>
        <v>OK</v>
      </c>
    </row>
    <row r="12" spans="1:18" ht="31.5">
      <c r="A12" s="7" t="s">
        <v>24</v>
      </c>
      <c r="B12" s="13" t="s">
        <v>28</v>
      </c>
      <c r="C12" s="14" t="s">
        <v>13</v>
      </c>
      <c r="D12" s="15">
        <v>148</v>
      </c>
      <c r="E12" s="50">
        <f t="shared" si="2"/>
        <v>263.67</v>
      </c>
      <c r="F12" s="51">
        <f t="shared" si="1"/>
        <v>39023.160000000003</v>
      </c>
      <c r="G12" s="51">
        <f t="shared" si="3"/>
        <v>337.5</v>
      </c>
      <c r="H12" s="51">
        <f t="shared" si="4"/>
        <v>49950</v>
      </c>
      <c r="I12" s="54">
        <f t="shared" si="0"/>
        <v>1.9881216846776335E-4</v>
      </c>
      <c r="K12" s="7" t="s">
        <v>12</v>
      </c>
      <c r="L12" s="12" t="s">
        <v>27</v>
      </c>
      <c r="N12" s="85">
        <v>264.45999999999998</v>
      </c>
      <c r="P12" s="2">
        <v>264.45999999999998</v>
      </c>
      <c r="R12" s="2" t="str">
        <f t="shared" si="5"/>
        <v>OK</v>
      </c>
    </row>
    <row r="13" spans="1:18" ht="31.5">
      <c r="A13" s="7" t="s">
        <v>25</v>
      </c>
      <c r="B13" s="13" t="s">
        <v>31</v>
      </c>
      <c r="C13" s="14" t="s">
        <v>13</v>
      </c>
      <c r="D13" s="15">
        <v>148</v>
      </c>
      <c r="E13" s="50">
        <f t="shared" si="2"/>
        <v>259.56</v>
      </c>
      <c r="F13" s="51">
        <f t="shared" si="1"/>
        <v>38414.879999999997</v>
      </c>
      <c r="G13" s="51">
        <f t="shared" si="3"/>
        <v>332.24</v>
      </c>
      <c r="H13" s="51">
        <f t="shared" si="4"/>
        <v>49171.519999999997</v>
      </c>
      <c r="I13" s="54">
        <f t="shared" si="0"/>
        <v>1.9571364400512503E-4</v>
      </c>
      <c r="K13" s="7" t="s">
        <v>12</v>
      </c>
      <c r="L13" s="12" t="s">
        <v>30</v>
      </c>
      <c r="N13" s="85">
        <v>260.33999999999997</v>
      </c>
      <c r="P13" s="2">
        <v>260.33999999999997</v>
      </c>
      <c r="R13" s="2" t="str">
        <f t="shared" si="5"/>
        <v>OK</v>
      </c>
    </row>
    <row r="14" spans="1:18" ht="31.5">
      <c r="A14" s="7" t="s">
        <v>26</v>
      </c>
      <c r="B14" s="13" t="s">
        <v>33</v>
      </c>
      <c r="C14" s="14" t="s">
        <v>13</v>
      </c>
      <c r="D14" s="15">
        <v>148</v>
      </c>
      <c r="E14" s="50">
        <f t="shared" si="2"/>
        <v>237.09</v>
      </c>
      <c r="F14" s="51">
        <f t="shared" si="1"/>
        <v>35089.32</v>
      </c>
      <c r="G14" s="51">
        <f t="shared" si="3"/>
        <v>303.48</v>
      </c>
      <c r="H14" s="51">
        <f t="shared" si="4"/>
        <v>44915.040000000001</v>
      </c>
      <c r="I14" s="54">
        <f t="shared" si="0"/>
        <v>1.7877190188621281E-4</v>
      </c>
      <c r="K14" s="7" t="s">
        <v>12</v>
      </c>
      <c r="L14" s="12" t="s">
        <v>32</v>
      </c>
      <c r="N14" s="85">
        <v>237.8</v>
      </c>
      <c r="P14" s="2">
        <v>237.8</v>
      </c>
      <c r="R14" s="2" t="str">
        <f t="shared" si="5"/>
        <v>OK</v>
      </c>
    </row>
    <row r="15" spans="1:18" ht="47.25">
      <c r="A15" s="7" t="s">
        <v>29</v>
      </c>
      <c r="B15" s="13" t="s">
        <v>2615</v>
      </c>
      <c r="C15" s="14" t="s">
        <v>13</v>
      </c>
      <c r="D15" s="15">
        <v>148</v>
      </c>
      <c r="E15" s="50">
        <f t="shared" si="2"/>
        <v>338.82</v>
      </c>
      <c r="F15" s="51">
        <f t="shared" si="1"/>
        <v>50145.36</v>
      </c>
      <c r="G15" s="51">
        <f t="shared" si="3"/>
        <v>433.69</v>
      </c>
      <c r="H15" s="51">
        <f t="shared" si="4"/>
        <v>64186.12</v>
      </c>
      <c r="I15" s="54">
        <f t="shared" si="0"/>
        <v>2.5547510916380529E-4</v>
      </c>
      <c r="K15" s="7" t="s">
        <v>677</v>
      </c>
      <c r="L15" s="12">
        <v>100868</v>
      </c>
      <c r="N15" s="85">
        <v>339.84</v>
      </c>
      <c r="P15" s="2">
        <v>339.84</v>
      </c>
      <c r="R15" s="2" t="str">
        <f t="shared" si="5"/>
        <v>OK</v>
      </c>
    </row>
    <row r="16" spans="1:18">
      <c r="A16" s="7" t="s">
        <v>3077</v>
      </c>
      <c r="B16" s="17" t="s">
        <v>35</v>
      </c>
      <c r="C16" s="18" t="s">
        <v>13</v>
      </c>
      <c r="D16" s="19">
        <v>90</v>
      </c>
      <c r="E16" s="50">
        <f t="shared" si="2"/>
        <v>677.81</v>
      </c>
      <c r="F16" s="51">
        <f t="shared" si="1"/>
        <v>61002.9</v>
      </c>
      <c r="G16" s="51">
        <f t="shared" si="3"/>
        <v>867.6</v>
      </c>
      <c r="H16" s="51">
        <f t="shared" si="4"/>
        <v>78084</v>
      </c>
      <c r="I16" s="54">
        <f t="shared" si="0"/>
        <v>3.1079177903176844E-4</v>
      </c>
      <c r="K16" s="7" t="s">
        <v>12</v>
      </c>
      <c r="L16" s="16" t="s">
        <v>34</v>
      </c>
      <c r="N16" s="85">
        <v>679.85</v>
      </c>
      <c r="P16" s="2">
        <v>679.85</v>
      </c>
      <c r="R16" s="2" t="str">
        <f t="shared" si="5"/>
        <v>OK</v>
      </c>
    </row>
    <row r="17" spans="1:18">
      <c r="A17" s="7" t="s">
        <v>3078</v>
      </c>
      <c r="B17" s="13" t="s">
        <v>37</v>
      </c>
      <c r="C17" s="14" t="s">
        <v>13</v>
      </c>
      <c r="D17" s="19">
        <v>90</v>
      </c>
      <c r="E17" s="50">
        <f t="shared" si="2"/>
        <v>777.51</v>
      </c>
      <c r="F17" s="51">
        <f t="shared" si="1"/>
        <v>69975.899999999994</v>
      </c>
      <c r="G17" s="51">
        <f t="shared" si="3"/>
        <v>995.21</v>
      </c>
      <c r="H17" s="51">
        <f t="shared" si="4"/>
        <v>89568.9</v>
      </c>
      <c r="I17" s="54">
        <f t="shared" si="0"/>
        <v>3.5650424897441937E-4</v>
      </c>
      <c r="K17" s="7" t="s">
        <v>12</v>
      </c>
      <c r="L17" s="12" t="s">
        <v>36</v>
      </c>
      <c r="N17" s="85">
        <v>779.85</v>
      </c>
      <c r="P17" s="2">
        <v>779.85</v>
      </c>
      <c r="R17" s="2" t="str">
        <f t="shared" si="5"/>
        <v>OK</v>
      </c>
    </row>
    <row r="18" spans="1:18">
      <c r="A18" s="7" t="s">
        <v>3079</v>
      </c>
      <c r="B18" s="13" t="s">
        <v>39</v>
      </c>
      <c r="C18" s="14" t="s">
        <v>13</v>
      </c>
      <c r="D18" s="19">
        <v>90</v>
      </c>
      <c r="E18" s="50">
        <f t="shared" si="2"/>
        <v>737.63</v>
      </c>
      <c r="F18" s="51">
        <f t="shared" si="1"/>
        <v>66386.7</v>
      </c>
      <c r="G18" s="51">
        <f t="shared" si="3"/>
        <v>944.17</v>
      </c>
      <c r="H18" s="51">
        <f t="shared" si="4"/>
        <v>84975.3</v>
      </c>
      <c r="I18" s="54">
        <f t="shared" si="0"/>
        <v>3.382206938778525E-4</v>
      </c>
      <c r="K18" s="7" t="s">
        <v>12</v>
      </c>
      <c r="L18" s="12" t="s">
        <v>38</v>
      </c>
      <c r="N18" s="85">
        <v>739.85</v>
      </c>
      <c r="P18" s="2">
        <v>739.85</v>
      </c>
      <c r="R18" s="2" t="str">
        <f t="shared" si="5"/>
        <v>OK</v>
      </c>
    </row>
    <row r="19" spans="1:18">
      <c r="A19" s="7" t="s">
        <v>3080</v>
      </c>
      <c r="B19" s="13" t="s">
        <v>41</v>
      </c>
      <c r="C19" s="14" t="s">
        <v>13</v>
      </c>
      <c r="D19" s="19">
        <v>90</v>
      </c>
      <c r="E19" s="50">
        <f t="shared" si="2"/>
        <v>677.81</v>
      </c>
      <c r="F19" s="51">
        <f t="shared" si="1"/>
        <v>61002.9</v>
      </c>
      <c r="G19" s="51">
        <f t="shared" si="3"/>
        <v>867.6</v>
      </c>
      <c r="H19" s="51">
        <f t="shared" si="4"/>
        <v>78084</v>
      </c>
      <c r="I19" s="54">
        <f t="shared" si="0"/>
        <v>3.1079177903176844E-4</v>
      </c>
      <c r="K19" s="7" t="s">
        <v>12</v>
      </c>
      <c r="L19" s="12" t="s">
        <v>40</v>
      </c>
      <c r="N19" s="85">
        <v>679.85</v>
      </c>
      <c r="P19" s="2">
        <v>679.85</v>
      </c>
      <c r="R19" s="2" t="str">
        <f t="shared" si="5"/>
        <v>OK</v>
      </c>
    </row>
    <row r="20" spans="1:18">
      <c r="A20" s="7" t="s">
        <v>3081</v>
      </c>
      <c r="B20" s="13" t="s">
        <v>1922</v>
      </c>
      <c r="C20" s="14" t="s">
        <v>162</v>
      </c>
      <c r="D20" s="19">
        <v>90</v>
      </c>
      <c r="E20" s="50">
        <f t="shared" si="2"/>
        <v>40.549999999999997</v>
      </c>
      <c r="F20" s="51">
        <f t="shared" si="1"/>
        <v>3649.5</v>
      </c>
      <c r="G20" s="51">
        <f t="shared" si="3"/>
        <v>51.9</v>
      </c>
      <c r="H20" s="51">
        <f t="shared" si="4"/>
        <v>4671</v>
      </c>
      <c r="I20" s="54">
        <f t="shared" si="0"/>
        <v>1.8591624402661112E-5</v>
      </c>
      <c r="K20" s="7" t="s">
        <v>159</v>
      </c>
      <c r="L20" s="12" t="s">
        <v>1923</v>
      </c>
      <c r="N20" s="85">
        <v>40.67</v>
      </c>
      <c r="P20" s="2">
        <v>40.67</v>
      </c>
      <c r="R20" s="2" t="str">
        <f t="shared" si="5"/>
        <v>OK</v>
      </c>
    </row>
    <row r="21" spans="1:18">
      <c r="A21" s="7" t="s">
        <v>3082</v>
      </c>
      <c r="B21" s="13" t="s">
        <v>42</v>
      </c>
      <c r="C21" s="14" t="s">
        <v>162</v>
      </c>
      <c r="D21" s="19">
        <v>90</v>
      </c>
      <c r="E21" s="50">
        <f t="shared" si="2"/>
        <v>39.549999999999997</v>
      </c>
      <c r="F21" s="51">
        <f t="shared" si="1"/>
        <v>3559.5</v>
      </c>
      <c r="G21" s="51">
        <f t="shared" si="3"/>
        <v>50.62</v>
      </c>
      <c r="H21" s="51">
        <f t="shared" si="4"/>
        <v>4555.8</v>
      </c>
      <c r="I21" s="54">
        <f t="shared" si="0"/>
        <v>1.813310264475348E-5</v>
      </c>
      <c r="K21" s="7" t="s">
        <v>159</v>
      </c>
      <c r="L21" s="12" t="s">
        <v>1924</v>
      </c>
      <c r="N21" s="85">
        <v>39.67</v>
      </c>
      <c r="P21" s="2">
        <v>39.67</v>
      </c>
      <c r="R21" s="2" t="str">
        <f t="shared" si="5"/>
        <v>OK</v>
      </c>
    </row>
    <row r="22" spans="1:18">
      <c r="A22" s="7" t="s">
        <v>3083</v>
      </c>
      <c r="B22" s="13" t="s">
        <v>44</v>
      </c>
      <c r="C22" s="14" t="s">
        <v>13</v>
      </c>
      <c r="D22" s="15">
        <v>493</v>
      </c>
      <c r="E22" s="50">
        <f t="shared" si="2"/>
        <v>37.11</v>
      </c>
      <c r="F22" s="51">
        <f t="shared" si="1"/>
        <v>18295.23</v>
      </c>
      <c r="G22" s="51">
        <f t="shared" si="3"/>
        <v>47.5</v>
      </c>
      <c r="H22" s="51">
        <f t="shared" si="4"/>
        <v>23417.5</v>
      </c>
      <c r="I22" s="54">
        <f t="shared" si="0"/>
        <v>9.3206885987864835E-5</v>
      </c>
      <c r="K22" s="7" t="s">
        <v>12</v>
      </c>
      <c r="L22" s="12" t="s">
        <v>43</v>
      </c>
      <c r="N22" s="85">
        <v>37.22</v>
      </c>
      <c r="P22" s="2">
        <v>37.22</v>
      </c>
      <c r="R22" s="2" t="str">
        <f t="shared" si="5"/>
        <v>OK</v>
      </c>
    </row>
    <row r="23" spans="1:18">
      <c r="A23" s="7" t="s">
        <v>3084</v>
      </c>
      <c r="B23" s="13" t="s">
        <v>1930</v>
      </c>
      <c r="C23" s="14" t="s">
        <v>162</v>
      </c>
      <c r="D23" s="19">
        <v>90</v>
      </c>
      <c r="E23" s="50">
        <f t="shared" si="2"/>
        <v>35.51</v>
      </c>
      <c r="F23" s="51">
        <f t="shared" si="1"/>
        <v>3195.9</v>
      </c>
      <c r="G23" s="51">
        <f t="shared" si="3"/>
        <v>45.45</v>
      </c>
      <c r="H23" s="51">
        <f t="shared" si="4"/>
        <v>4090.5</v>
      </c>
      <c r="I23" s="54">
        <f t="shared" si="0"/>
        <v>1.6281104606954675E-5</v>
      </c>
      <c r="K23" s="7" t="s">
        <v>159</v>
      </c>
      <c r="L23" s="12" t="s">
        <v>1929</v>
      </c>
      <c r="N23" s="85">
        <v>35.619999999999997</v>
      </c>
      <c r="P23" s="2">
        <v>35.619999999999997</v>
      </c>
      <c r="R23" s="2" t="str">
        <f t="shared" si="5"/>
        <v>OK</v>
      </c>
    </row>
    <row r="24" spans="1:18" ht="31.5">
      <c r="A24" s="7" t="s">
        <v>3085</v>
      </c>
      <c r="B24" s="13" t="s">
        <v>2616</v>
      </c>
      <c r="C24" s="14" t="s">
        <v>13</v>
      </c>
      <c r="D24" s="15">
        <v>493</v>
      </c>
      <c r="E24" s="50">
        <f t="shared" si="2"/>
        <v>31.97</v>
      </c>
      <c r="F24" s="51">
        <f t="shared" si="1"/>
        <v>15761.21</v>
      </c>
      <c r="G24" s="51">
        <f t="shared" si="3"/>
        <v>40.92</v>
      </c>
      <c r="H24" s="51">
        <f t="shared" si="4"/>
        <v>20173.560000000001</v>
      </c>
      <c r="I24" s="54">
        <f t="shared" si="0"/>
        <v>8.0295279465756407E-5</v>
      </c>
      <c r="K24" s="7" t="s">
        <v>677</v>
      </c>
      <c r="L24" s="12">
        <v>95544</v>
      </c>
      <c r="N24" s="85">
        <v>32.07</v>
      </c>
      <c r="P24" s="2">
        <v>32.07</v>
      </c>
      <c r="R24" s="2" t="str">
        <f t="shared" si="5"/>
        <v>OK</v>
      </c>
    </row>
    <row r="25" spans="1:18">
      <c r="A25" s="7" t="s">
        <v>3086</v>
      </c>
      <c r="B25" s="13" t="s">
        <v>1926</v>
      </c>
      <c r="C25" s="14" t="s">
        <v>162</v>
      </c>
      <c r="D25" s="15">
        <v>493</v>
      </c>
      <c r="E25" s="50">
        <f t="shared" si="2"/>
        <v>66</v>
      </c>
      <c r="F25" s="51">
        <f t="shared" si="1"/>
        <v>32538</v>
      </c>
      <c r="G25" s="51">
        <f t="shared" si="3"/>
        <v>84.48</v>
      </c>
      <c r="H25" s="51">
        <f t="shared" si="4"/>
        <v>41648.639999999999</v>
      </c>
      <c r="I25" s="54">
        <f t="shared" si="0"/>
        <v>1.6577089954220676E-4</v>
      </c>
      <c r="K25" s="7" t="s">
        <v>159</v>
      </c>
      <c r="L25" s="12" t="s">
        <v>1925</v>
      </c>
      <c r="N25" s="85">
        <v>66.2</v>
      </c>
      <c r="P25" s="2">
        <v>66.2</v>
      </c>
      <c r="R25" s="2" t="str">
        <f t="shared" si="5"/>
        <v>OK</v>
      </c>
    </row>
    <row r="26" spans="1:18">
      <c r="A26" s="7" t="s">
        <v>3087</v>
      </c>
      <c r="B26" s="13" t="s">
        <v>46</v>
      </c>
      <c r="C26" s="14" t="s">
        <v>13</v>
      </c>
      <c r="D26" s="15">
        <v>493</v>
      </c>
      <c r="E26" s="50">
        <f t="shared" si="2"/>
        <v>37.11</v>
      </c>
      <c r="F26" s="51">
        <f t="shared" si="1"/>
        <v>18295.23</v>
      </c>
      <c r="G26" s="51">
        <f t="shared" si="3"/>
        <v>47.5</v>
      </c>
      <c r="H26" s="51">
        <f t="shared" si="4"/>
        <v>23417.5</v>
      </c>
      <c r="I26" s="54">
        <f t="shared" si="0"/>
        <v>9.3206885987864835E-5</v>
      </c>
      <c r="K26" s="7" t="s">
        <v>12</v>
      </c>
      <c r="L26" s="12" t="s">
        <v>45</v>
      </c>
      <c r="N26" s="85">
        <v>37.22</v>
      </c>
      <c r="P26" s="2">
        <v>37.22</v>
      </c>
      <c r="R26" s="2" t="str">
        <f t="shared" si="5"/>
        <v>OK</v>
      </c>
    </row>
    <row r="27" spans="1:18">
      <c r="A27" s="7" t="s">
        <v>3088</v>
      </c>
      <c r="B27" s="13" t="s">
        <v>1917</v>
      </c>
      <c r="C27" s="14" t="s">
        <v>162</v>
      </c>
      <c r="D27" s="15">
        <v>493</v>
      </c>
      <c r="E27" s="50">
        <f t="shared" si="2"/>
        <v>36.71</v>
      </c>
      <c r="F27" s="51">
        <f t="shared" si="1"/>
        <v>18098.03</v>
      </c>
      <c r="G27" s="51">
        <f t="shared" si="3"/>
        <v>46.99</v>
      </c>
      <c r="H27" s="51">
        <f t="shared" si="4"/>
        <v>23166.07</v>
      </c>
      <c r="I27" s="54">
        <f t="shared" si="0"/>
        <v>9.2206138369889864E-5</v>
      </c>
      <c r="K27" s="7" t="s">
        <v>159</v>
      </c>
      <c r="L27" s="12" t="s">
        <v>1916</v>
      </c>
      <c r="N27" s="85">
        <v>36.82</v>
      </c>
      <c r="P27" s="2">
        <v>36.82</v>
      </c>
      <c r="R27" s="2" t="str">
        <f t="shared" si="5"/>
        <v>OK</v>
      </c>
    </row>
    <row r="28" spans="1:18">
      <c r="A28" s="7" t="s">
        <v>3089</v>
      </c>
      <c r="B28" s="13" t="s">
        <v>1928</v>
      </c>
      <c r="C28" s="14" t="s">
        <v>162</v>
      </c>
      <c r="D28" s="15">
        <v>493</v>
      </c>
      <c r="E28" s="50">
        <f t="shared" si="2"/>
        <v>90.65</v>
      </c>
      <c r="F28" s="51">
        <f t="shared" si="1"/>
        <v>44690.45</v>
      </c>
      <c r="G28" s="51">
        <f t="shared" si="3"/>
        <v>116.03</v>
      </c>
      <c r="H28" s="51">
        <f t="shared" si="4"/>
        <v>57202.79</v>
      </c>
      <c r="I28" s="54">
        <f t="shared" si="0"/>
        <v>2.2767989434046226E-4</v>
      </c>
      <c r="K28" s="7" t="s">
        <v>159</v>
      </c>
      <c r="L28" s="12" t="s">
        <v>1927</v>
      </c>
      <c r="N28" s="85">
        <v>90.92</v>
      </c>
      <c r="P28" s="2">
        <v>90.92</v>
      </c>
      <c r="R28" s="2" t="str">
        <f t="shared" si="5"/>
        <v>OK</v>
      </c>
    </row>
    <row r="29" spans="1:18" ht="31.5">
      <c r="A29" s="7" t="s">
        <v>3090</v>
      </c>
      <c r="B29" s="13" t="s">
        <v>48</v>
      </c>
      <c r="C29" s="14" t="s">
        <v>13</v>
      </c>
      <c r="D29" s="15">
        <v>493</v>
      </c>
      <c r="E29" s="50">
        <f t="shared" si="2"/>
        <v>158.56</v>
      </c>
      <c r="F29" s="51">
        <f t="shared" si="1"/>
        <v>78170.080000000002</v>
      </c>
      <c r="G29" s="51">
        <f t="shared" si="3"/>
        <v>202.96</v>
      </c>
      <c r="H29" s="51">
        <f t="shared" si="4"/>
        <v>100059.28</v>
      </c>
      <c r="I29" s="54">
        <f t="shared" si="0"/>
        <v>3.9825830694941149E-4</v>
      </c>
      <c r="K29" s="7" t="s">
        <v>12</v>
      </c>
      <c r="L29" s="12" t="s">
        <v>47</v>
      </c>
      <c r="N29" s="85">
        <v>159.04</v>
      </c>
      <c r="P29" s="2">
        <v>159.04</v>
      </c>
      <c r="R29" s="2" t="str">
        <f t="shared" si="5"/>
        <v>OK</v>
      </c>
    </row>
    <row r="30" spans="1:18">
      <c r="A30" s="7" t="s">
        <v>3091</v>
      </c>
      <c r="B30" s="13" t="s">
        <v>1932</v>
      </c>
      <c r="C30" s="14" t="s">
        <v>162</v>
      </c>
      <c r="D30" s="15">
        <v>90</v>
      </c>
      <c r="E30" s="50">
        <f t="shared" si="2"/>
        <v>39</v>
      </c>
      <c r="F30" s="51">
        <f t="shared" si="1"/>
        <v>3510</v>
      </c>
      <c r="G30" s="51">
        <f t="shared" si="3"/>
        <v>49.92</v>
      </c>
      <c r="H30" s="51">
        <f t="shared" si="4"/>
        <v>4492.8</v>
      </c>
      <c r="I30" s="54">
        <f t="shared" si="0"/>
        <v>1.7882348558397744E-5</v>
      </c>
      <c r="K30" s="7" t="s">
        <v>159</v>
      </c>
      <c r="L30" s="12" t="s">
        <v>1931</v>
      </c>
      <c r="N30" s="85">
        <v>39.119999999999997</v>
      </c>
      <c r="P30" s="2">
        <v>39.119999999999997</v>
      </c>
      <c r="R30" s="2" t="str">
        <f t="shared" si="5"/>
        <v>OK</v>
      </c>
    </row>
    <row r="31" spans="1:18">
      <c r="A31" s="7" t="s">
        <v>3092</v>
      </c>
      <c r="B31" s="13" t="s">
        <v>50</v>
      </c>
      <c r="C31" s="14" t="s">
        <v>13</v>
      </c>
      <c r="D31" s="15">
        <v>90</v>
      </c>
      <c r="E31" s="50">
        <f t="shared" si="2"/>
        <v>44.5</v>
      </c>
      <c r="F31" s="51">
        <f t="shared" si="1"/>
        <v>4005</v>
      </c>
      <c r="G31" s="51">
        <f t="shared" si="3"/>
        <v>56.96</v>
      </c>
      <c r="H31" s="51">
        <f t="shared" si="4"/>
        <v>5126.3999999999996</v>
      </c>
      <c r="I31" s="54">
        <f t="shared" si="0"/>
        <v>2.0404218226889728E-5</v>
      </c>
      <c r="K31" s="7" t="s">
        <v>12</v>
      </c>
      <c r="L31" s="12" t="s">
        <v>49</v>
      </c>
      <c r="N31" s="85">
        <v>44.63</v>
      </c>
      <c r="P31" s="2">
        <v>44.63</v>
      </c>
      <c r="R31" s="2" t="str">
        <f t="shared" si="5"/>
        <v>OK</v>
      </c>
    </row>
    <row r="32" spans="1:18" ht="31.5">
      <c r="A32" s="7" t="s">
        <v>3093</v>
      </c>
      <c r="B32" s="13" t="s">
        <v>54</v>
      </c>
      <c r="C32" s="14" t="s">
        <v>13</v>
      </c>
      <c r="D32" s="15">
        <v>493</v>
      </c>
      <c r="E32" s="50">
        <f t="shared" si="2"/>
        <v>61.48</v>
      </c>
      <c r="F32" s="51">
        <f t="shared" si="1"/>
        <v>30309.64</v>
      </c>
      <c r="G32" s="51">
        <f t="shared" si="3"/>
        <v>78.69</v>
      </c>
      <c r="H32" s="51">
        <f t="shared" si="4"/>
        <v>38794.17</v>
      </c>
      <c r="I32" s="54">
        <f t="shared" si="0"/>
        <v>1.5440947070284385E-4</v>
      </c>
      <c r="K32" s="7" t="s">
        <v>12</v>
      </c>
      <c r="L32" s="12" t="s">
        <v>53</v>
      </c>
      <c r="N32" s="85">
        <v>61.67</v>
      </c>
      <c r="P32" s="2">
        <v>61.67</v>
      </c>
      <c r="R32" s="2" t="str">
        <f t="shared" si="5"/>
        <v>OK</v>
      </c>
    </row>
    <row r="33" spans="1:18" ht="31.5">
      <c r="A33" s="7" t="s">
        <v>3094</v>
      </c>
      <c r="B33" s="13" t="s">
        <v>52</v>
      </c>
      <c r="C33" s="14" t="s">
        <v>13</v>
      </c>
      <c r="D33" s="15">
        <v>493</v>
      </c>
      <c r="E33" s="50">
        <f t="shared" si="2"/>
        <v>50.66</v>
      </c>
      <c r="F33" s="51">
        <f t="shared" si="1"/>
        <v>24975.38</v>
      </c>
      <c r="G33" s="51">
        <f t="shared" si="3"/>
        <v>64.84</v>
      </c>
      <c r="H33" s="51">
        <f t="shared" si="4"/>
        <v>31966.12</v>
      </c>
      <c r="I33" s="54">
        <f t="shared" si="0"/>
        <v>1.272323049990138E-4</v>
      </c>
      <c r="K33" s="7" t="s">
        <v>12</v>
      </c>
      <c r="L33" s="12" t="s">
        <v>51</v>
      </c>
      <c r="N33" s="85">
        <v>50.81</v>
      </c>
      <c r="P33" s="2">
        <v>50.81</v>
      </c>
      <c r="R33" s="2" t="str">
        <f t="shared" si="5"/>
        <v>OK</v>
      </c>
    </row>
    <row r="34" spans="1:18">
      <c r="A34" s="3">
        <v>2</v>
      </c>
      <c r="B34" s="36" t="s">
        <v>1895</v>
      </c>
      <c r="C34" s="20" t="s">
        <v>56</v>
      </c>
      <c r="D34" s="6"/>
      <c r="E34" s="6"/>
      <c r="F34" s="6"/>
      <c r="G34" s="6"/>
      <c r="H34" s="61">
        <f>SUM(H35:H48)</f>
        <v>18619900</v>
      </c>
      <c r="I34" s="62">
        <f t="shared" si="0"/>
        <v>7.4111365278336477E-2</v>
      </c>
      <c r="K34" s="4"/>
      <c r="L34" s="5"/>
      <c r="R34" s="2" t="str">
        <f t="shared" si="5"/>
        <v>OK</v>
      </c>
    </row>
    <row r="35" spans="1:18">
      <c r="A35" s="7" t="s">
        <v>57</v>
      </c>
      <c r="B35" s="9" t="s">
        <v>3690</v>
      </c>
      <c r="C35" s="10" t="s">
        <v>1829</v>
      </c>
      <c r="D35" s="11">
        <v>30000</v>
      </c>
      <c r="E35" s="50">
        <f t="shared" ref="E35:E48" si="6">ROUND(N35*$N$4,2)</f>
        <v>17.11</v>
      </c>
      <c r="F35" s="51">
        <f t="shared" ref="F35:F48" si="7">ROUND(D35*E35,2)</f>
        <v>513300</v>
      </c>
      <c r="G35" s="51">
        <f t="shared" ref="G35:G42" si="8">ROUND(E35*(1+$I$1),2)</f>
        <v>21.9</v>
      </c>
      <c r="H35" s="51">
        <f t="shared" ref="H35:H48" si="9">ROUND(D35*G35,2)</f>
        <v>657000</v>
      </c>
      <c r="I35" s="60">
        <f t="shared" si="0"/>
        <v>2.6150069005669773E-3</v>
      </c>
      <c r="K35" s="7" t="s">
        <v>159</v>
      </c>
      <c r="L35" s="7" t="s">
        <v>3692</v>
      </c>
      <c r="N35" s="2">
        <v>17.16</v>
      </c>
      <c r="P35" s="2">
        <v>17.16</v>
      </c>
      <c r="R35" s="2" t="str">
        <f t="shared" si="5"/>
        <v>OK</v>
      </c>
    </row>
    <row r="36" spans="1:18">
      <c r="A36" s="44" t="s">
        <v>59</v>
      </c>
      <c r="B36" s="103" t="s">
        <v>2813</v>
      </c>
      <c r="C36" s="10" t="s">
        <v>1829</v>
      </c>
      <c r="D36" s="22">
        <v>30000</v>
      </c>
      <c r="E36" s="50">
        <f t="shared" si="6"/>
        <v>15.35</v>
      </c>
      <c r="F36" s="50">
        <f t="shared" si="7"/>
        <v>460500</v>
      </c>
      <c r="G36" s="51">
        <f t="shared" si="8"/>
        <v>19.649999999999999</v>
      </c>
      <c r="H36" s="50">
        <f t="shared" si="9"/>
        <v>589500</v>
      </c>
      <c r="I36" s="104">
        <f t="shared" si="0"/>
        <v>2.3463418080429729E-3</v>
      </c>
      <c r="J36" s="105"/>
      <c r="K36" s="44" t="s">
        <v>159</v>
      </c>
      <c r="L36" s="106" t="s">
        <v>2811</v>
      </c>
      <c r="N36" s="2">
        <v>15.4</v>
      </c>
      <c r="P36" s="2">
        <v>15.4</v>
      </c>
      <c r="R36" s="2" t="str">
        <f t="shared" si="5"/>
        <v>OK</v>
      </c>
    </row>
    <row r="37" spans="1:18">
      <c r="A37" s="44" t="s">
        <v>60</v>
      </c>
      <c r="B37" s="63" t="s">
        <v>3683</v>
      </c>
      <c r="C37" s="10" t="s">
        <v>1829</v>
      </c>
      <c r="D37" s="21">
        <v>30000</v>
      </c>
      <c r="E37" s="50">
        <f t="shared" si="6"/>
        <v>16.13</v>
      </c>
      <c r="F37" s="50">
        <f t="shared" si="7"/>
        <v>483900</v>
      </c>
      <c r="G37" s="51">
        <f t="shared" si="8"/>
        <v>20.65</v>
      </c>
      <c r="H37" s="50">
        <f t="shared" si="9"/>
        <v>619500</v>
      </c>
      <c r="I37" s="107">
        <f t="shared" si="0"/>
        <v>2.4657485158314195E-3</v>
      </c>
      <c r="J37" s="105"/>
      <c r="K37" s="44" t="s">
        <v>159</v>
      </c>
      <c r="L37" s="108" t="s">
        <v>3684</v>
      </c>
      <c r="N37" s="2">
        <v>16.18</v>
      </c>
      <c r="P37" s="2">
        <v>16.18</v>
      </c>
      <c r="R37" s="2" t="str">
        <f t="shared" si="5"/>
        <v>OK</v>
      </c>
    </row>
    <row r="38" spans="1:18">
      <c r="A38" s="7" t="s">
        <v>61</v>
      </c>
      <c r="B38" s="13" t="s">
        <v>3689</v>
      </c>
      <c r="C38" s="10" t="s">
        <v>1829</v>
      </c>
      <c r="D38" s="15">
        <v>30000</v>
      </c>
      <c r="E38" s="50">
        <f t="shared" si="6"/>
        <v>26.53</v>
      </c>
      <c r="F38" s="51">
        <f t="shared" si="7"/>
        <v>795900</v>
      </c>
      <c r="G38" s="51">
        <f t="shared" si="8"/>
        <v>33.96</v>
      </c>
      <c r="H38" s="51">
        <f t="shared" si="9"/>
        <v>1018800</v>
      </c>
      <c r="I38" s="54">
        <f t="shared" si="0"/>
        <v>4.0550517964956416E-3</v>
      </c>
      <c r="K38" s="7" t="s">
        <v>159</v>
      </c>
      <c r="L38" s="28" t="s">
        <v>3691</v>
      </c>
      <c r="N38" s="2">
        <v>26.61</v>
      </c>
      <c r="P38" s="2">
        <v>26.61</v>
      </c>
      <c r="R38" s="2" t="str">
        <f t="shared" si="5"/>
        <v>OK</v>
      </c>
    </row>
    <row r="39" spans="1:18">
      <c r="A39" s="44" t="s">
        <v>62</v>
      </c>
      <c r="B39" s="63" t="s">
        <v>2814</v>
      </c>
      <c r="C39" s="10" t="s">
        <v>1829</v>
      </c>
      <c r="D39" s="21">
        <v>60000</v>
      </c>
      <c r="E39" s="50">
        <f t="shared" si="6"/>
        <v>32</v>
      </c>
      <c r="F39" s="50">
        <f t="shared" si="7"/>
        <v>1920000</v>
      </c>
      <c r="G39" s="51">
        <f t="shared" si="8"/>
        <v>40.96</v>
      </c>
      <c r="H39" s="50">
        <f t="shared" si="9"/>
        <v>2457600</v>
      </c>
      <c r="I39" s="107">
        <f t="shared" si="0"/>
        <v>9.7817975020295343E-3</v>
      </c>
      <c r="J39" s="105"/>
      <c r="K39" s="44" t="s">
        <v>159</v>
      </c>
      <c r="L39" s="108" t="s">
        <v>2810</v>
      </c>
      <c r="N39" s="2">
        <v>32.1</v>
      </c>
      <c r="P39" s="2">
        <v>32.1</v>
      </c>
      <c r="R39" s="2" t="str">
        <f t="shared" si="5"/>
        <v>OK</v>
      </c>
    </row>
    <row r="40" spans="1:18">
      <c r="A40" s="44" t="s">
        <v>63</v>
      </c>
      <c r="B40" s="63" t="s">
        <v>2821</v>
      </c>
      <c r="C40" s="14" t="s">
        <v>1829</v>
      </c>
      <c r="D40" s="21">
        <v>60000</v>
      </c>
      <c r="E40" s="50">
        <f t="shared" si="6"/>
        <v>102.2</v>
      </c>
      <c r="F40" s="50">
        <f t="shared" si="7"/>
        <v>6132000</v>
      </c>
      <c r="G40" s="51">
        <f t="shared" si="8"/>
        <v>130.82</v>
      </c>
      <c r="H40" s="50">
        <f t="shared" si="9"/>
        <v>7849200</v>
      </c>
      <c r="I40" s="107">
        <f t="shared" si="0"/>
        <v>3.1241571025769133E-2</v>
      </c>
      <c r="J40" s="105"/>
      <c r="K40" s="47" t="s">
        <v>159</v>
      </c>
      <c r="L40" s="108" t="s">
        <v>2820</v>
      </c>
      <c r="N40" s="2">
        <v>102.5097</v>
      </c>
      <c r="P40" s="2">
        <v>102.5097</v>
      </c>
      <c r="R40" s="2" t="str">
        <f t="shared" si="5"/>
        <v>OK</v>
      </c>
    </row>
    <row r="41" spans="1:18" ht="56.25" customHeight="1">
      <c r="A41" s="7" t="s">
        <v>64</v>
      </c>
      <c r="B41" s="13" t="s">
        <v>4036</v>
      </c>
      <c r="C41" s="14" t="s">
        <v>1829</v>
      </c>
      <c r="D41" s="15">
        <v>80000</v>
      </c>
      <c r="E41" s="50">
        <f t="shared" si="6"/>
        <v>8.57</v>
      </c>
      <c r="F41" s="51">
        <f t="shared" si="7"/>
        <v>685600</v>
      </c>
      <c r="G41" s="51">
        <f t="shared" si="8"/>
        <v>10.97</v>
      </c>
      <c r="H41" s="51">
        <f t="shared" si="9"/>
        <v>877600</v>
      </c>
      <c r="I41" s="54">
        <f t="shared" si="0"/>
        <v>3.4930442251713536E-3</v>
      </c>
      <c r="K41" s="81" t="s">
        <v>159</v>
      </c>
      <c r="L41" s="28" t="s">
        <v>4031</v>
      </c>
      <c r="N41" s="2">
        <v>8.5909090909090917</v>
      </c>
      <c r="P41" s="2">
        <v>8.5909090909090917</v>
      </c>
      <c r="R41" s="2" t="str">
        <f t="shared" si="5"/>
        <v>OK</v>
      </c>
    </row>
    <row r="42" spans="1:18" ht="54.75" customHeight="1">
      <c r="A42" s="7" t="s">
        <v>65</v>
      </c>
      <c r="B42" s="13" t="s">
        <v>4035</v>
      </c>
      <c r="C42" s="14" t="s">
        <v>1829</v>
      </c>
      <c r="D42" s="15">
        <v>80000</v>
      </c>
      <c r="E42" s="50">
        <f t="shared" si="6"/>
        <v>7.3</v>
      </c>
      <c r="F42" s="52">
        <f t="shared" si="7"/>
        <v>584000</v>
      </c>
      <c r="G42" s="51">
        <f t="shared" si="8"/>
        <v>9.34</v>
      </c>
      <c r="H42" s="51">
        <f t="shared" si="9"/>
        <v>747200</v>
      </c>
      <c r="I42" s="54">
        <f t="shared" si="0"/>
        <v>2.9740230686509063E-3</v>
      </c>
      <c r="K42" s="81" t="s">
        <v>159</v>
      </c>
      <c r="L42" s="28" t="s">
        <v>4032</v>
      </c>
      <c r="N42" s="2">
        <v>7.3227272727272723</v>
      </c>
      <c r="P42" s="2">
        <v>7.3227272727272723</v>
      </c>
      <c r="R42" s="2" t="str">
        <f t="shared" si="5"/>
        <v>OK</v>
      </c>
    </row>
    <row r="43" spans="1:18" ht="24.75" customHeight="1">
      <c r="A43" s="7" t="s">
        <v>68</v>
      </c>
      <c r="B43" s="76" t="s">
        <v>4026</v>
      </c>
      <c r="C43" s="77" t="s">
        <v>4028</v>
      </c>
      <c r="D43" s="83">
        <v>50000</v>
      </c>
      <c r="E43" s="50">
        <f t="shared" si="6"/>
        <v>5.46</v>
      </c>
      <c r="F43" s="52">
        <f t="shared" ref="F43:F44" si="10">ROUND(D43*E43,2)</f>
        <v>273000</v>
      </c>
      <c r="G43" s="50">
        <f>ROUND(E43*(1+($I$2)),2)</f>
        <v>6.38</v>
      </c>
      <c r="H43" s="51">
        <f t="shared" si="9"/>
        <v>319000</v>
      </c>
      <c r="I43" s="54">
        <f t="shared" ref="I43:I44" si="11">H43/$H$1416</f>
        <v>1.2696913261504806E-3</v>
      </c>
      <c r="K43" s="81" t="s">
        <v>159</v>
      </c>
      <c r="L43" s="81" t="s">
        <v>4029</v>
      </c>
      <c r="N43" s="2">
        <v>5.48</v>
      </c>
      <c r="P43" s="2">
        <v>5.48</v>
      </c>
      <c r="R43" s="2" t="str">
        <f t="shared" si="5"/>
        <v>OK</v>
      </c>
    </row>
    <row r="44" spans="1:18" ht="24.75" customHeight="1">
      <c r="A44" s="7" t="s">
        <v>71</v>
      </c>
      <c r="B44" s="76" t="s">
        <v>4027</v>
      </c>
      <c r="C44" s="77" t="s">
        <v>4028</v>
      </c>
      <c r="D44" s="83">
        <v>50000</v>
      </c>
      <c r="E44" s="50">
        <f t="shared" si="6"/>
        <v>3.64</v>
      </c>
      <c r="F44" s="52">
        <f t="shared" si="10"/>
        <v>182000</v>
      </c>
      <c r="G44" s="50">
        <f>ROUND(E44*(1+($I$2)),2)</f>
        <v>4.25</v>
      </c>
      <c r="H44" s="51">
        <f t="shared" si="9"/>
        <v>212500</v>
      </c>
      <c r="I44" s="54">
        <f t="shared" si="11"/>
        <v>8.4579751350149579E-4</v>
      </c>
      <c r="K44" s="81" t="s">
        <v>159</v>
      </c>
      <c r="L44" s="81" t="s">
        <v>4030</v>
      </c>
      <c r="N44" s="2">
        <v>3.65</v>
      </c>
      <c r="P44" s="2">
        <v>3.65</v>
      </c>
      <c r="R44" s="2" t="str">
        <f t="shared" si="5"/>
        <v>OK</v>
      </c>
    </row>
    <row r="45" spans="1:18">
      <c r="A45" s="44" t="s">
        <v>72</v>
      </c>
      <c r="B45" s="63" t="s">
        <v>2818</v>
      </c>
      <c r="C45" s="14" t="s">
        <v>1829</v>
      </c>
      <c r="D45" s="21">
        <v>20000</v>
      </c>
      <c r="E45" s="50">
        <f t="shared" si="6"/>
        <v>25.67</v>
      </c>
      <c r="F45" s="53">
        <f t="shared" si="7"/>
        <v>513400</v>
      </c>
      <c r="G45" s="51">
        <f t="shared" ref="G45:G48" si="12">ROUND(E45*(1+$I$1),2)</f>
        <v>32.86</v>
      </c>
      <c r="H45" s="50">
        <f t="shared" si="9"/>
        <v>657200</v>
      </c>
      <c r="I45" s="107">
        <f t="shared" si="0"/>
        <v>2.6158029452855672E-3</v>
      </c>
      <c r="J45" s="105"/>
      <c r="K45" s="47" t="s">
        <v>159</v>
      </c>
      <c r="L45" s="108" t="s">
        <v>2819</v>
      </c>
      <c r="N45" s="2">
        <v>25.75</v>
      </c>
      <c r="P45" s="2">
        <v>25.75</v>
      </c>
      <c r="R45" s="2" t="str">
        <f t="shared" si="5"/>
        <v>OK</v>
      </c>
    </row>
    <row r="46" spans="1:18" ht="31.5">
      <c r="A46" s="7" t="s">
        <v>73</v>
      </c>
      <c r="B46" s="13" t="s">
        <v>1896</v>
      </c>
      <c r="C46" s="14" t="s">
        <v>1841</v>
      </c>
      <c r="D46" s="15">
        <v>80000</v>
      </c>
      <c r="E46" s="50">
        <f t="shared" si="6"/>
        <v>3.8</v>
      </c>
      <c r="F46" s="52">
        <f t="shared" si="7"/>
        <v>304000</v>
      </c>
      <c r="G46" s="51">
        <f t="shared" si="12"/>
        <v>4.8600000000000003</v>
      </c>
      <c r="H46" s="51">
        <f t="shared" si="9"/>
        <v>388800</v>
      </c>
      <c r="I46" s="54">
        <f t="shared" si="0"/>
        <v>1.5475109329382661E-3</v>
      </c>
      <c r="K46" s="28" t="s">
        <v>736</v>
      </c>
      <c r="L46" s="28" t="s">
        <v>3933</v>
      </c>
      <c r="N46" s="2">
        <v>3.8130769230769199</v>
      </c>
      <c r="P46" s="2">
        <v>3.8130769230769199</v>
      </c>
      <c r="R46" s="2" t="str">
        <f t="shared" si="5"/>
        <v>OK</v>
      </c>
    </row>
    <row r="47" spans="1:18">
      <c r="A47" s="7" t="s">
        <v>4025</v>
      </c>
      <c r="B47" s="13" t="s">
        <v>3686</v>
      </c>
      <c r="C47" s="14" t="s">
        <v>1829</v>
      </c>
      <c r="D47" s="15">
        <v>60000</v>
      </c>
      <c r="E47" s="50">
        <f t="shared" si="6"/>
        <v>12.99</v>
      </c>
      <c r="F47" s="52">
        <f t="shared" si="7"/>
        <v>779400</v>
      </c>
      <c r="G47" s="51">
        <f t="shared" si="12"/>
        <v>16.63</v>
      </c>
      <c r="H47" s="51">
        <f t="shared" si="9"/>
        <v>997800</v>
      </c>
      <c r="I47" s="54">
        <f t="shared" si="0"/>
        <v>3.9714671010437292E-3</v>
      </c>
      <c r="K47" s="28" t="s">
        <v>159</v>
      </c>
      <c r="L47" s="28" t="s">
        <v>3687</v>
      </c>
      <c r="N47" s="2">
        <v>13.03</v>
      </c>
      <c r="P47" s="2">
        <v>13.03</v>
      </c>
      <c r="R47" s="2" t="str">
        <f t="shared" si="5"/>
        <v>OK</v>
      </c>
    </row>
    <row r="48" spans="1:18">
      <c r="A48" s="7" t="s">
        <v>73</v>
      </c>
      <c r="B48" s="13" t="s">
        <v>3685</v>
      </c>
      <c r="C48" s="14" t="s">
        <v>1829</v>
      </c>
      <c r="D48" s="15">
        <v>60000</v>
      </c>
      <c r="E48" s="50">
        <f t="shared" si="6"/>
        <v>15.99</v>
      </c>
      <c r="F48" s="52">
        <f t="shared" si="7"/>
        <v>959400</v>
      </c>
      <c r="G48" s="51">
        <f t="shared" si="12"/>
        <v>20.47</v>
      </c>
      <c r="H48" s="51">
        <f t="shared" si="9"/>
        <v>1228200</v>
      </c>
      <c r="I48" s="54">
        <f t="shared" si="0"/>
        <v>4.8885106168589983E-3</v>
      </c>
      <c r="K48" s="28" t="s">
        <v>159</v>
      </c>
      <c r="L48" s="28" t="s">
        <v>3688</v>
      </c>
      <c r="N48" s="2">
        <v>16.04</v>
      </c>
      <c r="P48" s="2">
        <v>16.04</v>
      </c>
      <c r="R48" s="2" t="str">
        <f t="shared" si="5"/>
        <v>OK</v>
      </c>
    </row>
    <row r="49" spans="1:18">
      <c r="A49" s="3">
        <v>3</v>
      </c>
      <c r="B49" s="36" t="s">
        <v>1389</v>
      </c>
      <c r="C49" s="20" t="s">
        <v>56</v>
      </c>
      <c r="D49" s="6" t="s">
        <v>56</v>
      </c>
      <c r="E49" s="6"/>
      <c r="F49" s="6"/>
      <c r="G49" s="6"/>
      <c r="H49" s="61">
        <f>SUM(H50:H66)</f>
        <v>2185613.5</v>
      </c>
      <c r="I49" s="62">
        <f t="shared" si="0"/>
        <v>8.6992304177661243E-3</v>
      </c>
      <c r="K49" s="4"/>
      <c r="L49" s="5"/>
      <c r="R49" s="2" t="str">
        <f t="shared" si="5"/>
        <v>OK</v>
      </c>
    </row>
    <row r="50" spans="1:18" ht="31.5">
      <c r="A50" s="7" t="s">
        <v>81</v>
      </c>
      <c r="B50" s="9" t="s">
        <v>1412</v>
      </c>
      <c r="C50" s="10" t="s">
        <v>84</v>
      </c>
      <c r="D50" s="11">
        <v>600</v>
      </c>
      <c r="E50" s="50">
        <f t="shared" ref="E50:E66" si="13">ROUND(N50*$N$4,2)</f>
        <v>26.36</v>
      </c>
      <c r="F50" s="51">
        <f t="shared" ref="F50:F66" si="14">ROUND(D50*E50,2)</f>
        <v>15816</v>
      </c>
      <c r="G50" s="51">
        <f t="shared" ref="G50:G66" si="15">ROUND(E50*(1+$I$1),2)</f>
        <v>33.74</v>
      </c>
      <c r="H50" s="51">
        <f t="shared" ref="H50:H66" si="16">ROUND(D50*G50,2)</f>
        <v>20244</v>
      </c>
      <c r="I50" s="54">
        <f t="shared" si="0"/>
        <v>8.0575646415643676E-5</v>
      </c>
      <c r="K50" s="7" t="s">
        <v>12</v>
      </c>
      <c r="L50" s="38" t="s">
        <v>1411</v>
      </c>
      <c r="N50" s="2">
        <v>26.44</v>
      </c>
      <c r="P50" s="2">
        <v>26.44</v>
      </c>
      <c r="R50" s="2" t="str">
        <f t="shared" si="5"/>
        <v>OK</v>
      </c>
    </row>
    <row r="51" spans="1:18" ht="31.5">
      <c r="A51" s="7" t="s">
        <v>85</v>
      </c>
      <c r="B51" s="13" t="s">
        <v>1391</v>
      </c>
      <c r="C51" s="14" t="s">
        <v>84</v>
      </c>
      <c r="D51" s="15">
        <v>1150</v>
      </c>
      <c r="E51" s="50">
        <f t="shared" si="13"/>
        <v>117.6</v>
      </c>
      <c r="F51" s="51">
        <f t="shared" si="14"/>
        <v>135240</v>
      </c>
      <c r="G51" s="51">
        <f t="shared" si="15"/>
        <v>150.53</v>
      </c>
      <c r="H51" s="51">
        <f t="shared" si="16"/>
        <v>173109.5</v>
      </c>
      <c r="I51" s="54">
        <f t="shared" si="0"/>
        <v>6.8901451606346903E-4</v>
      </c>
      <c r="K51" s="7" t="s">
        <v>159</v>
      </c>
      <c r="L51" s="34" t="s">
        <v>2495</v>
      </c>
      <c r="N51" s="2">
        <v>117.95</v>
      </c>
      <c r="P51" s="2">
        <v>117.95</v>
      </c>
      <c r="R51" s="2" t="str">
        <f t="shared" si="5"/>
        <v>OK</v>
      </c>
    </row>
    <row r="52" spans="1:18" ht="31.5">
      <c r="A52" s="7" t="s">
        <v>86</v>
      </c>
      <c r="B52" s="13" t="s">
        <v>1393</v>
      </c>
      <c r="C52" s="14" t="s">
        <v>84</v>
      </c>
      <c r="D52" s="15">
        <v>1200</v>
      </c>
      <c r="E52" s="50">
        <f t="shared" si="13"/>
        <v>131.81</v>
      </c>
      <c r="F52" s="51">
        <f t="shared" si="14"/>
        <v>158172</v>
      </c>
      <c r="G52" s="51">
        <f t="shared" si="15"/>
        <v>168.72</v>
      </c>
      <c r="H52" s="51">
        <f t="shared" si="16"/>
        <v>202464</v>
      </c>
      <c r="I52" s="54">
        <f t="shared" si="0"/>
        <v>8.0585198952266748E-4</v>
      </c>
      <c r="K52" s="7" t="s">
        <v>159</v>
      </c>
      <c r="L52" s="34" t="s">
        <v>2496</v>
      </c>
      <c r="N52" s="2">
        <v>132.21</v>
      </c>
      <c r="P52" s="2">
        <v>132.21</v>
      </c>
      <c r="R52" s="2" t="str">
        <f t="shared" si="5"/>
        <v>OK</v>
      </c>
    </row>
    <row r="53" spans="1:18" ht="31.5">
      <c r="A53" s="7" t="s">
        <v>87</v>
      </c>
      <c r="B53" s="13" t="s">
        <v>1395</v>
      </c>
      <c r="C53" s="14" t="s">
        <v>84</v>
      </c>
      <c r="D53" s="15">
        <v>1200</v>
      </c>
      <c r="E53" s="50">
        <f t="shared" si="13"/>
        <v>55.57</v>
      </c>
      <c r="F53" s="51">
        <f t="shared" si="14"/>
        <v>66684</v>
      </c>
      <c r="G53" s="51">
        <f t="shared" si="15"/>
        <v>71.13</v>
      </c>
      <c r="H53" s="51">
        <f t="shared" si="16"/>
        <v>85356</v>
      </c>
      <c r="I53" s="54">
        <f t="shared" si="0"/>
        <v>3.3973596499968788E-4</v>
      </c>
      <c r="K53" s="7" t="s">
        <v>159</v>
      </c>
      <c r="L53" s="34" t="s">
        <v>2497</v>
      </c>
      <c r="N53" s="2">
        <v>55.74</v>
      </c>
      <c r="P53" s="2">
        <v>55.74</v>
      </c>
      <c r="R53" s="2" t="str">
        <f t="shared" si="5"/>
        <v>OK</v>
      </c>
    </row>
    <row r="54" spans="1:18" ht="31.5">
      <c r="A54" s="7" t="s">
        <v>3095</v>
      </c>
      <c r="B54" s="13" t="s">
        <v>1397</v>
      </c>
      <c r="C54" s="14" t="s">
        <v>84</v>
      </c>
      <c r="D54" s="15">
        <v>1200</v>
      </c>
      <c r="E54" s="50">
        <f t="shared" si="13"/>
        <v>64.58</v>
      </c>
      <c r="F54" s="51">
        <f t="shared" si="14"/>
        <v>77496</v>
      </c>
      <c r="G54" s="51">
        <f t="shared" si="15"/>
        <v>82.66</v>
      </c>
      <c r="H54" s="51">
        <f t="shared" si="16"/>
        <v>99192</v>
      </c>
      <c r="I54" s="54">
        <f t="shared" si="0"/>
        <v>3.9480633863171939E-4</v>
      </c>
      <c r="K54" s="7" t="s">
        <v>12</v>
      </c>
      <c r="L54" s="34" t="s">
        <v>1396</v>
      </c>
      <c r="N54" s="2">
        <v>64.77</v>
      </c>
      <c r="P54" s="2">
        <v>64.77</v>
      </c>
      <c r="R54" s="2" t="str">
        <f t="shared" si="5"/>
        <v>OK</v>
      </c>
    </row>
    <row r="55" spans="1:18" ht="31.5">
      <c r="A55" s="7" t="s">
        <v>3096</v>
      </c>
      <c r="B55" s="13" t="s">
        <v>1398</v>
      </c>
      <c r="C55" s="14" t="s">
        <v>84</v>
      </c>
      <c r="D55" s="15">
        <v>1200</v>
      </c>
      <c r="E55" s="50">
        <f t="shared" si="13"/>
        <v>95.26</v>
      </c>
      <c r="F55" s="51">
        <f t="shared" si="14"/>
        <v>114312</v>
      </c>
      <c r="G55" s="51">
        <f t="shared" si="15"/>
        <v>121.93</v>
      </c>
      <c r="H55" s="51">
        <f t="shared" si="16"/>
        <v>146316</v>
      </c>
      <c r="I55" s="54">
        <f t="shared" si="0"/>
        <v>5.8237039522581109E-4</v>
      </c>
      <c r="K55" s="7" t="s">
        <v>159</v>
      </c>
      <c r="L55" s="34" t="s">
        <v>2498</v>
      </c>
      <c r="N55" s="2">
        <v>95.55</v>
      </c>
      <c r="P55" s="2">
        <v>95.55</v>
      </c>
      <c r="R55" s="2" t="str">
        <f t="shared" si="5"/>
        <v>OK</v>
      </c>
    </row>
    <row r="56" spans="1:18" ht="31.5">
      <c r="A56" s="7" t="s">
        <v>3097</v>
      </c>
      <c r="B56" s="13" t="s">
        <v>1399</v>
      </c>
      <c r="C56" s="14" t="s">
        <v>84</v>
      </c>
      <c r="D56" s="15">
        <v>1200</v>
      </c>
      <c r="E56" s="50">
        <f t="shared" si="13"/>
        <v>106.43</v>
      </c>
      <c r="F56" s="51">
        <f t="shared" si="14"/>
        <v>127716</v>
      </c>
      <c r="G56" s="51">
        <f t="shared" si="15"/>
        <v>136.22999999999999</v>
      </c>
      <c r="H56" s="51">
        <f t="shared" si="16"/>
        <v>163476</v>
      </c>
      <c r="I56" s="54">
        <f t="shared" si="0"/>
        <v>6.5067103208080244E-4</v>
      </c>
      <c r="K56" s="7" t="s">
        <v>159</v>
      </c>
      <c r="L56" s="34" t="s">
        <v>2499</v>
      </c>
      <c r="N56" s="2">
        <v>106.75</v>
      </c>
      <c r="P56" s="2">
        <v>106.75</v>
      </c>
      <c r="R56" s="2" t="str">
        <f t="shared" si="5"/>
        <v>OK</v>
      </c>
    </row>
    <row r="57" spans="1:18" ht="31.5">
      <c r="A57" s="7" t="s">
        <v>3098</v>
      </c>
      <c r="B57" s="13" t="s">
        <v>1402</v>
      </c>
      <c r="C57" s="14" t="s">
        <v>84</v>
      </c>
      <c r="D57" s="15">
        <v>1200</v>
      </c>
      <c r="E57" s="50">
        <f t="shared" si="13"/>
        <v>116.86</v>
      </c>
      <c r="F57" s="51">
        <f t="shared" si="14"/>
        <v>140232</v>
      </c>
      <c r="G57" s="51">
        <f t="shared" si="15"/>
        <v>149.58000000000001</v>
      </c>
      <c r="H57" s="51">
        <f t="shared" si="16"/>
        <v>179496</v>
      </c>
      <c r="I57" s="54">
        <f t="shared" si="0"/>
        <v>7.1443421403983285E-4</v>
      </c>
      <c r="K57" s="7" t="s">
        <v>159</v>
      </c>
      <c r="L57" s="34" t="s">
        <v>2502</v>
      </c>
      <c r="N57" s="2">
        <v>117.21</v>
      </c>
      <c r="P57" s="2">
        <v>117.21</v>
      </c>
      <c r="R57" s="2" t="str">
        <f t="shared" si="5"/>
        <v>OK</v>
      </c>
    </row>
    <row r="58" spans="1:18" ht="31.5">
      <c r="A58" s="7" t="s">
        <v>3099</v>
      </c>
      <c r="B58" s="13" t="s">
        <v>1400</v>
      </c>
      <c r="C58" s="14" t="s">
        <v>84</v>
      </c>
      <c r="D58" s="15">
        <v>1200</v>
      </c>
      <c r="E58" s="50">
        <f t="shared" si="13"/>
        <v>82.59</v>
      </c>
      <c r="F58" s="51">
        <f t="shared" si="14"/>
        <v>99108</v>
      </c>
      <c r="G58" s="51">
        <f t="shared" si="15"/>
        <v>105.72</v>
      </c>
      <c r="H58" s="51">
        <f t="shared" si="16"/>
        <v>126864</v>
      </c>
      <c r="I58" s="54">
        <f t="shared" si="0"/>
        <v>5.0494708589578241E-4</v>
      </c>
      <c r="K58" s="7" t="s">
        <v>159</v>
      </c>
      <c r="L58" s="34" t="s">
        <v>2500</v>
      </c>
      <c r="N58" s="2">
        <v>82.84</v>
      </c>
      <c r="P58" s="2">
        <v>82.84</v>
      </c>
      <c r="R58" s="2" t="str">
        <f t="shared" si="5"/>
        <v>OK</v>
      </c>
    </row>
    <row r="59" spans="1:18" ht="31.5">
      <c r="A59" s="7" t="s">
        <v>3100</v>
      </c>
      <c r="B59" s="13" t="s">
        <v>1401</v>
      </c>
      <c r="C59" s="14" t="s">
        <v>84</v>
      </c>
      <c r="D59" s="15">
        <v>1200</v>
      </c>
      <c r="E59" s="50">
        <f t="shared" si="13"/>
        <v>92.01</v>
      </c>
      <c r="F59" s="51">
        <f t="shared" si="14"/>
        <v>110412</v>
      </c>
      <c r="G59" s="51">
        <f t="shared" si="15"/>
        <v>117.77</v>
      </c>
      <c r="H59" s="51">
        <f t="shared" si="16"/>
        <v>141324</v>
      </c>
      <c r="I59" s="54">
        <f t="shared" si="0"/>
        <v>5.625011190498136E-4</v>
      </c>
      <c r="K59" s="7" t="s">
        <v>159</v>
      </c>
      <c r="L59" s="34" t="s">
        <v>2501</v>
      </c>
      <c r="N59" s="2">
        <v>92.29</v>
      </c>
      <c r="P59" s="2">
        <v>92.29</v>
      </c>
      <c r="R59" s="2" t="str">
        <f t="shared" si="5"/>
        <v>OK</v>
      </c>
    </row>
    <row r="60" spans="1:18" ht="31.5">
      <c r="A60" s="7" t="s">
        <v>3101</v>
      </c>
      <c r="B60" s="13" t="s">
        <v>1404</v>
      </c>
      <c r="C60" s="14" t="s">
        <v>84</v>
      </c>
      <c r="D60" s="15">
        <v>1200</v>
      </c>
      <c r="E60" s="50">
        <f t="shared" si="13"/>
        <v>51.98</v>
      </c>
      <c r="F60" s="51">
        <f t="shared" si="14"/>
        <v>62376</v>
      </c>
      <c r="G60" s="51">
        <f t="shared" si="15"/>
        <v>66.53</v>
      </c>
      <c r="H60" s="51">
        <f t="shared" si="16"/>
        <v>79836</v>
      </c>
      <c r="I60" s="54">
        <f t="shared" si="0"/>
        <v>3.177651307666137E-4</v>
      </c>
      <c r="K60" s="7" t="s">
        <v>12</v>
      </c>
      <c r="L60" s="34" t="s">
        <v>1403</v>
      </c>
      <c r="N60" s="2">
        <v>52.14</v>
      </c>
      <c r="P60" s="2">
        <v>52.14</v>
      </c>
      <c r="R60" s="2" t="str">
        <f t="shared" si="5"/>
        <v>OK</v>
      </c>
    </row>
    <row r="61" spans="1:18" ht="31.5">
      <c r="A61" s="7" t="s">
        <v>3102</v>
      </c>
      <c r="B61" s="17" t="s">
        <v>1406</v>
      </c>
      <c r="C61" s="18" t="s">
        <v>84</v>
      </c>
      <c r="D61" s="19">
        <v>1200</v>
      </c>
      <c r="E61" s="50">
        <f t="shared" si="13"/>
        <v>64.08</v>
      </c>
      <c r="F61" s="51">
        <f t="shared" si="14"/>
        <v>76896</v>
      </c>
      <c r="G61" s="51">
        <f t="shared" si="15"/>
        <v>82.02</v>
      </c>
      <c r="H61" s="51">
        <f t="shared" si="16"/>
        <v>98424</v>
      </c>
      <c r="I61" s="54">
        <f t="shared" si="0"/>
        <v>3.9174952691233515E-4</v>
      </c>
      <c r="K61" s="7" t="s">
        <v>12</v>
      </c>
      <c r="L61" s="35" t="s">
        <v>1405</v>
      </c>
      <c r="N61" s="2">
        <v>64.27</v>
      </c>
      <c r="P61" s="2">
        <v>64.27</v>
      </c>
      <c r="R61" s="2" t="str">
        <f t="shared" si="5"/>
        <v>OK</v>
      </c>
    </row>
    <row r="62" spans="1:18" ht="31.5">
      <c r="A62" s="7" t="s">
        <v>3103</v>
      </c>
      <c r="B62" s="13" t="s">
        <v>1408</v>
      </c>
      <c r="C62" s="14" t="s">
        <v>84</v>
      </c>
      <c r="D62" s="15">
        <v>1200</v>
      </c>
      <c r="E62" s="50">
        <f t="shared" si="13"/>
        <v>60.16</v>
      </c>
      <c r="F62" s="51">
        <f t="shared" si="14"/>
        <v>72192</v>
      </c>
      <c r="G62" s="51">
        <f t="shared" si="15"/>
        <v>77</v>
      </c>
      <c r="H62" s="51">
        <f t="shared" si="16"/>
        <v>92400</v>
      </c>
      <c r="I62" s="54">
        <f t="shared" si="0"/>
        <v>3.6777265998841509E-4</v>
      </c>
      <c r="K62" s="7" t="s">
        <v>12</v>
      </c>
      <c r="L62" s="34" t="s">
        <v>1407</v>
      </c>
      <c r="N62" s="2">
        <v>60.34</v>
      </c>
      <c r="P62" s="2">
        <v>60.34</v>
      </c>
      <c r="R62" s="2" t="str">
        <f t="shared" si="5"/>
        <v>OK</v>
      </c>
    </row>
    <row r="63" spans="1:18">
      <c r="A63" s="7" t="s">
        <v>3104</v>
      </c>
      <c r="B63" s="13" t="s">
        <v>1410</v>
      </c>
      <c r="C63" s="14" t="s">
        <v>84</v>
      </c>
      <c r="D63" s="15">
        <v>1200</v>
      </c>
      <c r="E63" s="50">
        <f t="shared" si="13"/>
        <v>195.89</v>
      </c>
      <c r="F63" s="51">
        <f t="shared" si="14"/>
        <v>235068</v>
      </c>
      <c r="G63" s="51">
        <f t="shared" si="15"/>
        <v>250.74</v>
      </c>
      <c r="H63" s="51">
        <f t="shared" si="16"/>
        <v>300888</v>
      </c>
      <c r="I63" s="54">
        <f t="shared" si="0"/>
        <v>1.1976015164350026E-3</v>
      </c>
      <c r="K63" s="7" t="s">
        <v>12</v>
      </c>
      <c r="L63" s="34" t="s">
        <v>1409</v>
      </c>
      <c r="N63" s="2">
        <v>196.48</v>
      </c>
      <c r="P63" s="2">
        <v>196.48</v>
      </c>
      <c r="R63" s="2" t="str">
        <f t="shared" si="5"/>
        <v>OK</v>
      </c>
    </row>
    <row r="64" spans="1:18">
      <c r="A64" s="7" t="s">
        <v>3105</v>
      </c>
      <c r="B64" s="13" t="s">
        <v>1414</v>
      </c>
      <c r="C64" s="14" t="s">
        <v>13</v>
      </c>
      <c r="D64" s="15">
        <v>400</v>
      </c>
      <c r="E64" s="50">
        <f t="shared" si="13"/>
        <v>32.5</v>
      </c>
      <c r="F64" s="51">
        <f t="shared" si="14"/>
        <v>13000</v>
      </c>
      <c r="G64" s="51">
        <f t="shared" si="15"/>
        <v>41.6</v>
      </c>
      <c r="H64" s="51">
        <f t="shared" si="16"/>
        <v>16640</v>
      </c>
      <c r="I64" s="54">
        <f t="shared" si="0"/>
        <v>6.6230920586658304E-5</v>
      </c>
      <c r="K64" s="7" t="s">
        <v>12</v>
      </c>
      <c r="L64" s="34" t="s">
        <v>1413</v>
      </c>
      <c r="N64" s="2">
        <v>32.6</v>
      </c>
      <c r="P64" s="2">
        <v>32.6</v>
      </c>
      <c r="R64" s="2" t="str">
        <f t="shared" si="5"/>
        <v>OK</v>
      </c>
    </row>
    <row r="65" spans="1:18" ht="31.5">
      <c r="A65" s="7" t="s">
        <v>3106</v>
      </c>
      <c r="B65" s="13" t="s">
        <v>1415</v>
      </c>
      <c r="C65" s="14" t="s">
        <v>84</v>
      </c>
      <c r="D65" s="15">
        <v>3200</v>
      </c>
      <c r="E65" s="50">
        <f t="shared" si="13"/>
        <v>34.090000000000003</v>
      </c>
      <c r="F65" s="51">
        <f t="shared" si="14"/>
        <v>109088</v>
      </c>
      <c r="G65" s="51">
        <f t="shared" si="15"/>
        <v>43.64</v>
      </c>
      <c r="H65" s="51">
        <f t="shared" si="16"/>
        <v>139648</v>
      </c>
      <c r="I65" s="54">
        <f t="shared" si="0"/>
        <v>5.5583026430803238E-4</v>
      </c>
      <c r="K65" s="7" t="s">
        <v>159</v>
      </c>
      <c r="L65" s="34" t="s">
        <v>2503</v>
      </c>
      <c r="N65" s="2">
        <v>34.19</v>
      </c>
      <c r="P65" s="2">
        <v>34.19</v>
      </c>
      <c r="R65" s="2" t="str">
        <f t="shared" si="5"/>
        <v>OK</v>
      </c>
    </row>
    <row r="66" spans="1:18" ht="31.5">
      <c r="A66" s="7" t="s">
        <v>3107</v>
      </c>
      <c r="B66" s="13" t="s">
        <v>1416</v>
      </c>
      <c r="C66" s="14" t="s">
        <v>84</v>
      </c>
      <c r="D66" s="15">
        <v>3200</v>
      </c>
      <c r="E66" s="50">
        <f t="shared" si="13"/>
        <v>29.28</v>
      </c>
      <c r="F66" s="51">
        <f t="shared" si="14"/>
        <v>93696</v>
      </c>
      <c r="G66" s="51">
        <f t="shared" si="15"/>
        <v>37.479999999999997</v>
      </c>
      <c r="H66" s="51">
        <f t="shared" si="16"/>
        <v>119936</v>
      </c>
      <c r="I66" s="54">
        <f t="shared" si="0"/>
        <v>4.7737209684383714E-4</v>
      </c>
      <c r="K66" s="7" t="s">
        <v>159</v>
      </c>
      <c r="L66" s="34" t="s">
        <v>2504</v>
      </c>
      <c r="N66" s="2">
        <v>29.37</v>
      </c>
      <c r="P66" s="2">
        <v>29.37</v>
      </c>
      <c r="R66" s="2" t="str">
        <f t="shared" si="5"/>
        <v>OK</v>
      </c>
    </row>
    <row r="67" spans="1:18">
      <c r="A67" s="3">
        <v>4</v>
      </c>
      <c r="B67" s="36" t="s">
        <v>55</v>
      </c>
      <c r="C67" s="20" t="s">
        <v>56</v>
      </c>
      <c r="D67" s="6" t="s">
        <v>56</v>
      </c>
      <c r="E67" s="6"/>
      <c r="F67" s="6"/>
      <c r="G67" s="6"/>
      <c r="H67" s="61">
        <f>SUM(H68:H85)</f>
        <v>5519088</v>
      </c>
      <c r="I67" s="62">
        <f t="shared" si="0"/>
        <v>2.1967204269157381E-2</v>
      </c>
      <c r="K67" s="4"/>
      <c r="L67" s="5"/>
      <c r="R67" s="2" t="str">
        <f t="shared" si="5"/>
        <v>OK</v>
      </c>
    </row>
    <row r="68" spans="1:18">
      <c r="A68" s="7" t="s">
        <v>91</v>
      </c>
      <c r="B68" s="9" t="s">
        <v>1909</v>
      </c>
      <c r="C68" s="10" t="s">
        <v>58</v>
      </c>
      <c r="D68" s="11">
        <v>3000</v>
      </c>
      <c r="E68" s="50">
        <f t="shared" ref="E68:E85" si="17">ROUND(N68*$N$4,2)</f>
        <v>40.81</v>
      </c>
      <c r="F68" s="51">
        <f t="shared" ref="F68:F85" si="18">ROUND(D68*E68,2)</f>
        <v>122430</v>
      </c>
      <c r="G68" s="51">
        <f t="shared" ref="G68:G85" si="19">ROUND(E68*(1+$I$1),2)</f>
        <v>52.24</v>
      </c>
      <c r="H68" s="51">
        <f t="shared" ref="H68:H85" si="20">ROUND(D68*G68,2)</f>
        <v>156720</v>
      </c>
      <c r="I68" s="54">
        <f t="shared" si="0"/>
        <v>6.2378064148684432E-4</v>
      </c>
      <c r="K68" s="7" t="s">
        <v>159</v>
      </c>
      <c r="L68" s="8" t="s">
        <v>1908</v>
      </c>
      <c r="N68" s="2">
        <v>40.93</v>
      </c>
      <c r="P68" s="2">
        <v>40.93</v>
      </c>
      <c r="R68" s="2" t="str">
        <f t="shared" si="5"/>
        <v>OK</v>
      </c>
    </row>
    <row r="69" spans="1:18">
      <c r="A69" s="7" t="s">
        <v>94</v>
      </c>
      <c r="B69" s="13" t="s">
        <v>1938</v>
      </c>
      <c r="C69" s="14" t="s">
        <v>58</v>
      </c>
      <c r="D69" s="15">
        <v>3000</v>
      </c>
      <c r="E69" s="50">
        <f t="shared" si="17"/>
        <v>44.95</v>
      </c>
      <c r="F69" s="51">
        <f t="shared" si="18"/>
        <v>134850</v>
      </c>
      <c r="G69" s="51">
        <f t="shared" si="19"/>
        <v>57.54</v>
      </c>
      <c r="H69" s="51">
        <f t="shared" si="20"/>
        <v>172620</v>
      </c>
      <c r="I69" s="54">
        <f t="shared" si="0"/>
        <v>6.8706619661472088E-4</v>
      </c>
      <c r="K69" s="7" t="s">
        <v>159</v>
      </c>
      <c r="L69" s="12" t="s">
        <v>1937</v>
      </c>
      <c r="N69" s="2">
        <v>45.09</v>
      </c>
      <c r="P69" s="2">
        <v>45.09</v>
      </c>
      <c r="R69" s="2" t="str">
        <f t="shared" si="5"/>
        <v>OK</v>
      </c>
    </row>
    <row r="70" spans="1:18">
      <c r="A70" s="7" t="s">
        <v>1962</v>
      </c>
      <c r="B70" s="13" t="s">
        <v>1934</v>
      </c>
      <c r="C70" s="14" t="s">
        <v>58</v>
      </c>
      <c r="D70" s="15">
        <v>6000</v>
      </c>
      <c r="E70" s="50">
        <f t="shared" si="17"/>
        <v>48.72</v>
      </c>
      <c r="F70" s="51">
        <f t="shared" si="18"/>
        <v>292320</v>
      </c>
      <c r="G70" s="51">
        <f t="shared" si="19"/>
        <v>62.36</v>
      </c>
      <c r="H70" s="51">
        <f t="shared" si="20"/>
        <v>374160</v>
      </c>
      <c r="I70" s="54">
        <f t="shared" ref="I70:I133" si="21">H70/$H$1416</f>
        <v>1.4892404595375042E-3</v>
      </c>
      <c r="K70" s="7" t="s">
        <v>159</v>
      </c>
      <c r="L70" s="12" t="s">
        <v>1933</v>
      </c>
      <c r="N70" s="2">
        <v>48.87</v>
      </c>
      <c r="P70" s="2">
        <v>48.87</v>
      </c>
      <c r="R70" s="2" t="str">
        <f t="shared" ref="R70:R133" si="22">IF(E70&lt;=P70,"OK","ERRO")</f>
        <v>OK</v>
      </c>
    </row>
    <row r="71" spans="1:18">
      <c r="A71" s="7" t="s">
        <v>1963</v>
      </c>
      <c r="B71" s="13" t="s">
        <v>1940</v>
      </c>
      <c r="C71" s="14" t="s">
        <v>58</v>
      </c>
      <c r="D71" s="15">
        <v>3000</v>
      </c>
      <c r="E71" s="50">
        <f t="shared" si="17"/>
        <v>53.9</v>
      </c>
      <c r="F71" s="51">
        <f t="shared" si="18"/>
        <v>161700</v>
      </c>
      <c r="G71" s="51">
        <f t="shared" si="19"/>
        <v>68.989999999999995</v>
      </c>
      <c r="H71" s="51">
        <f t="shared" si="20"/>
        <v>206970</v>
      </c>
      <c r="I71" s="54">
        <f t="shared" si="21"/>
        <v>8.2378687703249217E-4</v>
      </c>
      <c r="K71" s="7" t="s">
        <v>159</v>
      </c>
      <c r="L71" s="12" t="s">
        <v>1939</v>
      </c>
      <c r="N71" s="2">
        <v>54.06</v>
      </c>
      <c r="P71" s="2">
        <v>54.06</v>
      </c>
      <c r="R71" s="2" t="str">
        <f t="shared" si="22"/>
        <v>OK</v>
      </c>
    </row>
    <row r="72" spans="1:18">
      <c r="A72" s="7" t="s">
        <v>1964</v>
      </c>
      <c r="B72" s="13" t="s">
        <v>1936</v>
      </c>
      <c r="C72" s="14" t="s">
        <v>58</v>
      </c>
      <c r="D72" s="15">
        <v>3000</v>
      </c>
      <c r="E72" s="50">
        <f t="shared" si="17"/>
        <v>56.64</v>
      </c>
      <c r="F72" s="51">
        <f t="shared" si="18"/>
        <v>169920</v>
      </c>
      <c r="G72" s="51">
        <f t="shared" si="19"/>
        <v>72.5</v>
      </c>
      <c r="H72" s="51">
        <f t="shared" si="20"/>
        <v>217500</v>
      </c>
      <c r="I72" s="54">
        <f t="shared" si="21"/>
        <v>8.6569863146623686E-4</v>
      </c>
      <c r="K72" s="7" t="s">
        <v>159</v>
      </c>
      <c r="L72" s="12" t="s">
        <v>1935</v>
      </c>
      <c r="N72" s="2">
        <v>56.81</v>
      </c>
      <c r="P72" s="2">
        <v>56.81</v>
      </c>
      <c r="R72" s="2" t="str">
        <f t="shared" si="22"/>
        <v>OK</v>
      </c>
    </row>
    <row r="73" spans="1:18">
      <c r="A73" s="7" t="s">
        <v>1965</v>
      </c>
      <c r="B73" s="13" t="s">
        <v>1942</v>
      </c>
      <c r="C73" s="14" t="s">
        <v>58</v>
      </c>
      <c r="D73" s="15">
        <v>3000</v>
      </c>
      <c r="E73" s="50">
        <f t="shared" si="17"/>
        <v>61.82</v>
      </c>
      <c r="F73" s="51">
        <f t="shared" si="18"/>
        <v>185460</v>
      </c>
      <c r="G73" s="51">
        <f t="shared" si="19"/>
        <v>79.13</v>
      </c>
      <c r="H73" s="51">
        <f t="shared" si="20"/>
        <v>237390</v>
      </c>
      <c r="I73" s="54">
        <f t="shared" si="21"/>
        <v>9.4486527872997684E-4</v>
      </c>
      <c r="K73" s="7" t="s">
        <v>159</v>
      </c>
      <c r="L73" s="12" t="s">
        <v>1941</v>
      </c>
      <c r="N73" s="2">
        <v>62.01</v>
      </c>
      <c r="P73" s="2">
        <v>62.01</v>
      </c>
      <c r="R73" s="2" t="str">
        <f t="shared" si="22"/>
        <v>OK</v>
      </c>
    </row>
    <row r="74" spans="1:18" ht="31.5">
      <c r="A74" s="7" t="s">
        <v>1966</v>
      </c>
      <c r="B74" s="13" t="s">
        <v>75</v>
      </c>
      <c r="C74" s="14" t="s">
        <v>58</v>
      </c>
      <c r="D74" s="15">
        <v>1650</v>
      </c>
      <c r="E74" s="50">
        <f t="shared" si="17"/>
        <v>129.99</v>
      </c>
      <c r="F74" s="51">
        <f t="shared" si="18"/>
        <v>214483.5</v>
      </c>
      <c r="G74" s="51">
        <f t="shared" si="19"/>
        <v>166.39</v>
      </c>
      <c r="H74" s="51">
        <f t="shared" si="20"/>
        <v>274543.5</v>
      </c>
      <c r="I74" s="54">
        <f t="shared" si="21"/>
        <v>1.0927445159905783E-3</v>
      </c>
      <c r="K74" s="7" t="s">
        <v>12</v>
      </c>
      <c r="L74" s="12" t="s">
        <v>74</v>
      </c>
      <c r="N74" s="2">
        <v>130.38</v>
      </c>
      <c r="P74" s="2">
        <v>130.38</v>
      </c>
      <c r="R74" s="2" t="str">
        <f t="shared" si="22"/>
        <v>OK</v>
      </c>
    </row>
    <row r="75" spans="1:18" ht="31.5">
      <c r="A75" s="7" t="s">
        <v>1967</v>
      </c>
      <c r="B75" s="13" t="s">
        <v>77</v>
      </c>
      <c r="C75" s="14" t="s">
        <v>58</v>
      </c>
      <c r="D75" s="15">
        <v>1650</v>
      </c>
      <c r="E75" s="50">
        <f t="shared" si="17"/>
        <v>158.85</v>
      </c>
      <c r="F75" s="51">
        <f t="shared" si="18"/>
        <v>262102.5</v>
      </c>
      <c r="G75" s="51">
        <f t="shared" si="19"/>
        <v>203.33</v>
      </c>
      <c r="H75" s="51">
        <f t="shared" si="20"/>
        <v>335494.5</v>
      </c>
      <c r="I75" s="54">
        <f t="shared" si="21"/>
        <v>1.335343124204365E-3</v>
      </c>
      <c r="K75" s="7" t="s">
        <v>12</v>
      </c>
      <c r="L75" s="12" t="s">
        <v>76</v>
      </c>
      <c r="N75" s="2">
        <v>159.33000000000001</v>
      </c>
      <c r="P75" s="2">
        <v>159.33000000000001</v>
      </c>
      <c r="R75" s="2" t="str">
        <f t="shared" si="22"/>
        <v>OK</v>
      </c>
    </row>
    <row r="76" spans="1:18" ht="31.5">
      <c r="A76" s="7" t="s">
        <v>1968</v>
      </c>
      <c r="B76" s="13" t="s">
        <v>79</v>
      </c>
      <c r="C76" s="14" t="s">
        <v>58</v>
      </c>
      <c r="D76" s="15">
        <v>1650</v>
      </c>
      <c r="E76" s="50">
        <f t="shared" si="17"/>
        <v>185.35</v>
      </c>
      <c r="F76" s="51">
        <f t="shared" si="18"/>
        <v>305827.5</v>
      </c>
      <c r="G76" s="51">
        <f t="shared" si="19"/>
        <v>237.25</v>
      </c>
      <c r="H76" s="51">
        <f t="shared" si="20"/>
        <v>391462.5</v>
      </c>
      <c r="I76" s="54">
        <f t="shared" si="21"/>
        <v>1.5581082782544907E-3</v>
      </c>
      <c r="K76" s="7" t="s">
        <v>12</v>
      </c>
      <c r="L76" s="12" t="s">
        <v>78</v>
      </c>
      <c r="N76" s="2">
        <v>185.91</v>
      </c>
      <c r="P76" s="2">
        <v>185.91</v>
      </c>
      <c r="R76" s="2" t="str">
        <f t="shared" si="22"/>
        <v>OK</v>
      </c>
    </row>
    <row r="77" spans="1:18">
      <c r="A77" s="7" t="s">
        <v>2664</v>
      </c>
      <c r="B77" s="13" t="s">
        <v>1944</v>
      </c>
      <c r="C77" s="14" t="s">
        <v>58</v>
      </c>
      <c r="D77" s="15">
        <v>375</v>
      </c>
      <c r="E77" s="50">
        <f t="shared" si="17"/>
        <v>117.11</v>
      </c>
      <c r="F77" s="51">
        <f t="shared" si="18"/>
        <v>43916.25</v>
      </c>
      <c r="G77" s="51">
        <f t="shared" si="19"/>
        <v>149.9</v>
      </c>
      <c r="H77" s="51">
        <f t="shared" si="20"/>
        <v>56212.5</v>
      </c>
      <c r="I77" s="54">
        <f t="shared" si="21"/>
        <v>2.2373831871860155E-4</v>
      </c>
      <c r="K77" s="7" t="s">
        <v>159</v>
      </c>
      <c r="L77" s="12" t="s">
        <v>1943</v>
      </c>
      <c r="N77" s="2">
        <v>117.46</v>
      </c>
      <c r="P77" s="2">
        <v>117.46</v>
      </c>
      <c r="R77" s="2" t="str">
        <f t="shared" si="22"/>
        <v>OK</v>
      </c>
    </row>
    <row r="78" spans="1:18" ht="31.5">
      <c r="A78" s="7" t="s">
        <v>2665</v>
      </c>
      <c r="B78" s="13" t="s">
        <v>70</v>
      </c>
      <c r="C78" s="14" t="s">
        <v>58</v>
      </c>
      <c r="D78" s="15">
        <v>375</v>
      </c>
      <c r="E78" s="50">
        <f t="shared" si="17"/>
        <v>75.59</v>
      </c>
      <c r="F78" s="51">
        <f t="shared" si="18"/>
        <v>28346.25</v>
      </c>
      <c r="G78" s="51">
        <f t="shared" si="19"/>
        <v>96.76</v>
      </c>
      <c r="H78" s="51">
        <f t="shared" si="20"/>
        <v>36285</v>
      </c>
      <c r="I78" s="54">
        <f t="shared" si="21"/>
        <v>1.4442241307012599E-4</v>
      </c>
      <c r="K78" s="7" t="s">
        <v>12</v>
      </c>
      <c r="L78" s="12" t="s">
        <v>69</v>
      </c>
      <c r="N78" s="2">
        <v>75.819999999999993</v>
      </c>
      <c r="P78" s="2">
        <v>75.819999999999993</v>
      </c>
      <c r="R78" s="2" t="str">
        <f t="shared" si="22"/>
        <v>OK</v>
      </c>
    </row>
    <row r="79" spans="1:18" ht="31.5">
      <c r="A79" s="7" t="s">
        <v>2666</v>
      </c>
      <c r="B79" s="13" t="s">
        <v>67</v>
      </c>
      <c r="C79" s="14" t="s">
        <v>58</v>
      </c>
      <c r="D79" s="15">
        <v>375</v>
      </c>
      <c r="E79" s="50">
        <f t="shared" si="17"/>
        <v>78.09</v>
      </c>
      <c r="F79" s="51">
        <f t="shared" si="18"/>
        <v>29283.75</v>
      </c>
      <c r="G79" s="51">
        <f t="shared" si="19"/>
        <v>99.96</v>
      </c>
      <c r="H79" s="51">
        <f t="shared" si="20"/>
        <v>37485</v>
      </c>
      <c r="I79" s="54">
        <f t="shared" si="21"/>
        <v>1.4919868138166384E-4</v>
      </c>
      <c r="K79" s="7" t="s">
        <v>12</v>
      </c>
      <c r="L79" s="12" t="s">
        <v>66</v>
      </c>
      <c r="N79" s="2">
        <v>78.319999999999993</v>
      </c>
      <c r="P79" s="2">
        <v>78.319999999999993</v>
      </c>
      <c r="R79" s="2" t="str">
        <f t="shared" si="22"/>
        <v>OK</v>
      </c>
    </row>
    <row r="80" spans="1:18" ht="31.5">
      <c r="A80" s="7" t="s">
        <v>2667</v>
      </c>
      <c r="B80" s="13" t="s">
        <v>1948</v>
      </c>
      <c r="C80" s="14" t="s">
        <v>58</v>
      </c>
      <c r="D80" s="15">
        <v>4500</v>
      </c>
      <c r="E80" s="50">
        <f t="shared" si="17"/>
        <v>43.75</v>
      </c>
      <c r="F80" s="51">
        <f t="shared" si="18"/>
        <v>196875</v>
      </c>
      <c r="G80" s="51">
        <f t="shared" si="19"/>
        <v>56</v>
      </c>
      <c r="H80" s="51">
        <f t="shared" si="20"/>
        <v>252000</v>
      </c>
      <c r="I80" s="54">
        <f t="shared" si="21"/>
        <v>1.0030163454229502E-3</v>
      </c>
      <c r="K80" s="7" t="s">
        <v>159</v>
      </c>
      <c r="L80" s="12" t="s">
        <v>1945</v>
      </c>
      <c r="N80" s="2">
        <v>43.88</v>
      </c>
      <c r="P80" s="2">
        <v>43.88</v>
      </c>
      <c r="R80" s="2" t="str">
        <f t="shared" si="22"/>
        <v>OK</v>
      </c>
    </row>
    <row r="81" spans="1:18" ht="31.5">
      <c r="A81" s="7" t="s">
        <v>2668</v>
      </c>
      <c r="B81" s="13" t="s">
        <v>1949</v>
      </c>
      <c r="C81" s="14" t="s">
        <v>58</v>
      </c>
      <c r="D81" s="15">
        <v>4500</v>
      </c>
      <c r="E81" s="50">
        <f t="shared" si="17"/>
        <v>55.29</v>
      </c>
      <c r="F81" s="51">
        <f t="shared" si="18"/>
        <v>248805</v>
      </c>
      <c r="G81" s="51">
        <f t="shared" si="19"/>
        <v>70.77</v>
      </c>
      <c r="H81" s="51">
        <f t="shared" si="20"/>
        <v>318465</v>
      </c>
      <c r="I81" s="54">
        <f t="shared" si="21"/>
        <v>1.2675619065282535E-3</v>
      </c>
      <c r="K81" s="7" t="s">
        <v>159</v>
      </c>
      <c r="L81" s="12" t="s">
        <v>1946</v>
      </c>
      <c r="N81" s="2">
        <v>55.46</v>
      </c>
      <c r="P81" s="2">
        <v>55.46</v>
      </c>
      <c r="R81" s="2" t="str">
        <f t="shared" si="22"/>
        <v>OK</v>
      </c>
    </row>
    <row r="82" spans="1:18" ht="31.5">
      <c r="A82" s="7" t="s">
        <v>2669</v>
      </c>
      <c r="B82" s="17" t="s">
        <v>1950</v>
      </c>
      <c r="C82" s="18" t="s">
        <v>58</v>
      </c>
      <c r="D82" s="19">
        <v>4500</v>
      </c>
      <c r="E82" s="50">
        <f t="shared" si="17"/>
        <v>68.63</v>
      </c>
      <c r="F82" s="51">
        <f t="shared" si="18"/>
        <v>308835</v>
      </c>
      <c r="G82" s="51">
        <f t="shared" si="19"/>
        <v>87.85</v>
      </c>
      <c r="H82" s="51">
        <f t="shared" si="20"/>
        <v>395325</v>
      </c>
      <c r="I82" s="54">
        <f t="shared" si="21"/>
        <v>1.5734818918822532E-3</v>
      </c>
      <c r="K82" s="7" t="s">
        <v>159</v>
      </c>
      <c r="L82" s="16" t="s">
        <v>1947</v>
      </c>
      <c r="N82" s="2">
        <v>68.84</v>
      </c>
      <c r="P82" s="2">
        <v>68.84</v>
      </c>
      <c r="R82" s="2" t="str">
        <f t="shared" si="22"/>
        <v>OK</v>
      </c>
    </row>
    <row r="83" spans="1:18" ht="47.25">
      <c r="A83" s="7" t="s">
        <v>2670</v>
      </c>
      <c r="B83" s="13" t="s">
        <v>2617</v>
      </c>
      <c r="C83" s="14" t="s">
        <v>58</v>
      </c>
      <c r="D83" s="21">
        <v>9000</v>
      </c>
      <c r="E83" s="50">
        <f t="shared" si="17"/>
        <v>82.25</v>
      </c>
      <c r="F83" s="51">
        <f t="shared" si="18"/>
        <v>740250</v>
      </c>
      <c r="G83" s="51">
        <f t="shared" si="19"/>
        <v>105.28</v>
      </c>
      <c r="H83" s="51">
        <f t="shared" si="20"/>
        <v>947520</v>
      </c>
      <c r="I83" s="54">
        <f t="shared" si="21"/>
        <v>3.7713414587902928E-3</v>
      </c>
      <c r="K83" s="7" t="s">
        <v>677</v>
      </c>
      <c r="L83" s="12">
        <v>96359</v>
      </c>
      <c r="N83" s="2">
        <v>82.5</v>
      </c>
      <c r="P83" s="2">
        <v>82.5</v>
      </c>
      <c r="R83" s="2" t="str">
        <f t="shared" si="22"/>
        <v>OK</v>
      </c>
    </row>
    <row r="84" spans="1:18" ht="63">
      <c r="A84" s="7" t="s">
        <v>2671</v>
      </c>
      <c r="B84" s="13" t="s">
        <v>2619</v>
      </c>
      <c r="C84" s="14" t="s">
        <v>58</v>
      </c>
      <c r="D84" s="21">
        <v>4500</v>
      </c>
      <c r="E84" s="50">
        <f t="shared" si="17"/>
        <v>101.77</v>
      </c>
      <c r="F84" s="51">
        <f t="shared" si="18"/>
        <v>457965</v>
      </c>
      <c r="G84" s="51">
        <f t="shared" si="19"/>
        <v>130.27000000000001</v>
      </c>
      <c r="H84" s="51">
        <f t="shared" si="20"/>
        <v>586215</v>
      </c>
      <c r="I84" s="54">
        <f t="shared" si="21"/>
        <v>2.3332667735401378E-3</v>
      </c>
      <c r="K84" s="7" t="s">
        <v>677</v>
      </c>
      <c r="L84" s="12">
        <v>96363</v>
      </c>
      <c r="N84" s="2">
        <v>102.08</v>
      </c>
      <c r="P84" s="2">
        <v>102.08</v>
      </c>
      <c r="R84" s="2" t="str">
        <f t="shared" si="22"/>
        <v>OK</v>
      </c>
    </row>
    <row r="85" spans="1:18" ht="63">
      <c r="A85" s="7" t="s">
        <v>2927</v>
      </c>
      <c r="B85" s="13" t="s">
        <v>2618</v>
      </c>
      <c r="C85" s="14" t="s">
        <v>58</v>
      </c>
      <c r="D85" s="21">
        <v>4500</v>
      </c>
      <c r="E85" s="50">
        <f t="shared" si="17"/>
        <v>90.75</v>
      </c>
      <c r="F85" s="51">
        <f t="shared" si="18"/>
        <v>408375</v>
      </c>
      <c r="G85" s="51">
        <f t="shared" si="19"/>
        <v>116.16</v>
      </c>
      <c r="H85" s="51">
        <f t="shared" si="20"/>
        <v>522720</v>
      </c>
      <c r="I85" s="54">
        <f t="shared" si="21"/>
        <v>2.0805424765058911E-3</v>
      </c>
      <c r="K85" s="7" t="s">
        <v>677</v>
      </c>
      <c r="L85" s="12">
        <v>96362</v>
      </c>
      <c r="N85" s="2">
        <v>91.02</v>
      </c>
      <c r="P85" s="2">
        <v>91.02</v>
      </c>
      <c r="R85" s="2" t="str">
        <f t="shared" si="22"/>
        <v>OK</v>
      </c>
    </row>
    <row r="86" spans="1:18">
      <c r="A86" s="3">
        <v>5</v>
      </c>
      <c r="B86" s="36" t="s">
        <v>80</v>
      </c>
      <c r="C86" s="20" t="s">
        <v>56</v>
      </c>
      <c r="D86" s="6" t="s">
        <v>56</v>
      </c>
      <c r="E86" s="6"/>
      <c r="F86" s="6"/>
      <c r="G86" s="6"/>
      <c r="H86" s="61">
        <f>SUM(H87:H92)</f>
        <v>4709920</v>
      </c>
      <c r="I86" s="62">
        <f t="shared" si="21"/>
        <v>1.8746534704898659E-2</v>
      </c>
      <c r="K86" s="4"/>
      <c r="L86" s="5"/>
      <c r="R86" s="2" t="str">
        <f t="shared" si="22"/>
        <v>OK</v>
      </c>
    </row>
    <row r="87" spans="1:18">
      <c r="A87" s="7" t="s">
        <v>96</v>
      </c>
      <c r="B87" s="13" t="s">
        <v>1952</v>
      </c>
      <c r="C87" s="14" t="s">
        <v>1953</v>
      </c>
      <c r="D87" s="21">
        <v>180000</v>
      </c>
      <c r="E87" s="50">
        <f t="shared" ref="E87:E92" si="23">ROUND(N87*$N$4,2)</f>
        <v>2.99</v>
      </c>
      <c r="F87" s="51">
        <f t="shared" ref="F87:F92" si="24">ROUND(D87*E87,2)</f>
        <v>538200</v>
      </c>
      <c r="G87" s="51">
        <f t="shared" ref="G87:G92" si="25">ROUND(E87*(1+$I$1),2)</f>
        <v>3.83</v>
      </c>
      <c r="H87" s="51">
        <f t="shared" ref="H87:H92" si="26">ROUND(D87*G87,2)</f>
        <v>689400</v>
      </c>
      <c r="I87" s="54">
        <f t="shared" si="21"/>
        <v>2.7439661449784997E-3</v>
      </c>
      <c r="K87" s="7" t="s">
        <v>159</v>
      </c>
      <c r="L87" s="12" t="s">
        <v>1951</v>
      </c>
      <c r="N87" s="2">
        <v>3</v>
      </c>
      <c r="P87" s="2">
        <v>3</v>
      </c>
      <c r="R87" s="2" t="str">
        <f t="shared" si="22"/>
        <v>OK</v>
      </c>
    </row>
    <row r="88" spans="1:18">
      <c r="A88" s="7" t="s">
        <v>99</v>
      </c>
      <c r="B88" s="13" t="s">
        <v>1959</v>
      </c>
      <c r="C88" s="14" t="s">
        <v>58</v>
      </c>
      <c r="D88" s="21">
        <v>80000</v>
      </c>
      <c r="E88" s="50">
        <f t="shared" si="23"/>
        <v>15.01</v>
      </c>
      <c r="F88" s="51">
        <f t="shared" si="24"/>
        <v>1200800</v>
      </c>
      <c r="G88" s="51">
        <f t="shared" si="25"/>
        <v>19.21</v>
      </c>
      <c r="H88" s="51">
        <f t="shared" si="26"/>
        <v>1536800</v>
      </c>
      <c r="I88" s="54">
        <f t="shared" si="21"/>
        <v>6.1168076176428172E-3</v>
      </c>
      <c r="K88" s="7" t="s">
        <v>159</v>
      </c>
      <c r="L88" s="12" t="s">
        <v>1958</v>
      </c>
      <c r="N88" s="2">
        <v>15.06</v>
      </c>
      <c r="P88" s="2">
        <v>15.06</v>
      </c>
      <c r="R88" s="2" t="str">
        <f t="shared" si="22"/>
        <v>OK</v>
      </c>
    </row>
    <row r="89" spans="1:18">
      <c r="A89" s="7" t="s">
        <v>100</v>
      </c>
      <c r="B89" s="13" t="s">
        <v>1957</v>
      </c>
      <c r="C89" s="14" t="s">
        <v>58</v>
      </c>
      <c r="D89" s="21">
        <v>360000</v>
      </c>
      <c r="E89" s="50">
        <f t="shared" si="23"/>
        <v>1.84</v>
      </c>
      <c r="F89" s="51">
        <f t="shared" si="24"/>
        <v>662400</v>
      </c>
      <c r="G89" s="51">
        <f t="shared" si="25"/>
        <v>2.36</v>
      </c>
      <c r="H89" s="51">
        <f t="shared" si="26"/>
        <v>849600</v>
      </c>
      <c r="I89" s="54">
        <f t="shared" si="21"/>
        <v>3.3815979645688038E-3</v>
      </c>
      <c r="K89" s="7" t="s">
        <v>159</v>
      </c>
      <c r="L89" s="12" t="s">
        <v>1956</v>
      </c>
      <c r="N89" s="2">
        <v>1.85</v>
      </c>
      <c r="P89" s="2">
        <v>1.85</v>
      </c>
      <c r="R89" s="2" t="str">
        <f t="shared" si="22"/>
        <v>OK</v>
      </c>
    </row>
    <row r="90" spans="1:18">
      <c r="A90" s="7" t="s">
        <v>2928</v>
      </c>
      <c r="B90" s="13" t="s">
        <v>83</v>
      </c>
      <c r="C90" s="14" t="s">
        <v>84</v>
      </c>
      <c r="D90" s="21">
        <v>6000</v>
      </c>
      <c r="E90" s="50">
        <f t="shared" si="23"/>
        <v>41.11</v>
      </c>
      <c r="F90" s="51">
        <f t="shared" si="24"/>
        <v>246660</v>
      </c>
      <c r="G90" s="51">
        <f t="shared" si="25"/>
        <v>52.62</v>
      </c>
      <c r="H90" s="51">
        <f t="shared" si="26"/>
        <v>315720</v>
      </c>
      <c r="I90" s="54">
        <f t="shared" si="21"/>
        <v>1.2566361927656105E-3</v>
      </c>
      <c r="K90" s="7" t="s">
        <v>12</v>
      </c>
      <c r="L90" s="12" t="s">
        <v>82</v>
      </c>
      <c r="N90" s="2">
        <v>41.23</v>
      </c>
      <c r="P90" s="2">
        <v>41.23</v>
      </c>
      <c r="R90" s="2" t="str">
        <f t="shared" si="22"/>
        <v>OK</v>
      </c>
    </row>
    <row r="91" spans="1:18">
      <c r="A91" s="7" t="s">
        <v>2929</v>
      </c>
      <c r="B91" s="9" t="s">
        <v>1955</v>
      </c>
      <c r="C91" s="10" t="s">
        <v>58</v>
      </c>
      <c r="D91" s="22">
        <v>360000</v>
      </c>
      <c r="E91" s="50">
        <f t="shared" si="23"/>
        <v>1.84</v>
      </c>
      <c r="F91" s="51">
        <f t="shared" si="24"/>
        <v>662400</v>
      </c>
      <c r="G91" s="51">
        <f t="shared" si="25"/>
        <v>2.36</v>
      </c>
      <c r="H91" s="51">
        <f t="shared" si="26"/>
        <v>849600</v>
      </c>
      <c r="I91" s="54">
        <f t="shared" si="21"/>
        <v>3.3815979645688038E-3</v>
      </c>
      <c r="K91" s="7" t="s">
        <v>159</v>
      </c>
      <c r="L91" s="8" t="s">
        <v>1954</v>
      </c>
      <c r="N91" s="2">
        <v>1.85</v>
      </c>
      <c r="P91" s="2">
        <v>1.85</v>
      </c>
      <c r="R91" s="2" t="str">
        <f t="shared" si="22"/>
        <v>OK</v>
      </c>
    </row>
    <row r="92" spans="1:18" ht="31.5">
      <c r="A92" s="7" t="s">
        <v>2930</v>
      </c>
      <c r="B92" s="17" t="s">
        <v>89</v>
      </c>
      <c r="C92" s="18" t="s">
        <v>58</v>
      </c>
      <c r="D92" s="23">
        <v>80000</v>
      </c>
      <c r="E92" s="50">
        <f t="shared" si="23"/>
        <v>4.58</v>
      </c>
      <c r="F92" s="51">
        <f t="shared" si="24"/>
        <v>366400</v>
      </c>
      <c r="G92" s="51">
        <f t="shared" si="25"/>
        <v>5.86</v>
      </c>
      <c r="H92" s="51">
        <f t="shared" si="26"/>
        <v>468800</v>
      </c>
      <c r="I92" s="54">
        <f t="shared" si="21"/>
        <v>1.8659288203741232E-3</v>
      </c>
      <c r="K92" s="7" t="s">
        <v>12</v>
      </c>
      <c r="L92" s="16" t="s">
        <v>88</v>
      </c>
      <c r="N92" s="2">
        <v>4.59</v>
      </c>
      <c r="P92" s="2">
        <v>4.59</v>
      </c>
      <c r="R92" s="2" t="str">
        <f t="shared" si="22"/>
        <v>OK</v>
      </c>
    </row>
    <row r="93" spans="1:18">
      <c r="A93" s="3">
        <v>6</v>
      </c>
      <c r="B93" s="36" t="s">
        <v>1797</v>
      </c>
      <c r="C93" s="20" t="s">
        <v>56</v>
      </c>
      <c r="D93" s="6" t="s">
        <v>56</v>
      </c>
      <c r="E93" s="6"/>
      <c r="F93" s="6"/>
      <c r="G93" s="6"/>
      <c r="H93" s="61">
        <f>SUM(H94:H119)</f>
        <v>1842180.6200000003</v>
      </c>
      <c r="I93" s="62">
        <f t="shared" si="21"/>
        <v>7.3322907661959721E-3</v>
      </c>
      <c r="K93" s="4"/>
      <c r="L93" s="5"/>
      <c r="R93" s="2" t="str">
        <f t="shared" si="22"/>
        <v>OK</v>
      </c>
    </row>
    <row r="94" spans="1:18" ht="31.5">
      <c r="A94" s="7" t="s">
        <v>118</v>
      </c>
      <c r="B94" s="9" t="s">
        <v>3693</v>
      </c>
      <c r="C94" s="14" t="s">
        <v>1825</v>
      </c>
      <c r="D94" s="15">
        <v>2</v>
      </c>
      <c r="E94" s="50">
        <f t="shared" ref="E94:E119" si="27">ROUND(N94*$N$4,2)</f>
        <v>181454</v>
      </c>
      <c r="F94" s="51">
        <f t="shared" ref="F94:F119" si="28">ROUND(D94*E94,2)</f>
        <v>362908</v>
      </c>
      <c r="G94" s="51">
        <f t="shared" ref="G94:G119" si="29">ROUND(E94*(1+$I$1),2)</f>
        <v>232261.12</v>
      </c>
      <c r="H94" s="51">
        <f t="shared" ref="H94:H119" si="30">ROUND(D94*G94,2)</f>
        <v>464522.23999999999</v>
      </c>
      <c r="I94" s="54">
        <f t="shared" si="21"/>
        <v>1.8489023790971531E-3</v>
      </c>
      <c r="K94" s="7" t="s">
        <v>736</v>
      </c>
      <c r="L94" s="34" t="s">
        <v>3934</v>
      </c>
      <c r="N94" s="2">
        <v>182000</v>
      </c>
      <c r="P94" s="2">
        <v>182000</v>
      </c>
      <c r="R94" s="2" t="str">
        <f t="shared" si="22"/>
        <v>OK</v>
      </c>
    </row>
    <row r="95" spans="1:18" ht="31.5">
      <c r="A95" s="7" t="s">
        <v>121</v>
      </c>
      <c r="B95" s="9" t="s">
        <v>3694</v>
      </c>
      <c r="C95" s="10" t="s">
        <v>1825</v>
      </c>
      <c r="D95" s="11">
        <v>2</v>
      </c>
      <c r="E95" s="50">
        <f t="shared" si="27"/>
        <v>209370</v>
      </c>
      <c r="F95" s="51">
        <f t="shared" si="28"/>
        <v>418740</v>
      </c>
      <c r="G95" s="51">
        <f t="shared" si="29"/>
        <v>267993.59999999998</v>
      </c>
      <c r="H95" s="51">
        <f t="shared" si="30"/>
        <v>535987.19999999995</v>
      </c>
      <c r="I95" s="54">
        <f t="shared" si="21"/>
        <v>2.1333488989582535E-3</v>
      </c>
      <c r="K95" s="7" t="s">
        <v>736</v>
      </c>
      <c r="L95" s="38" t="s">
        <v>3935</v>
      </c>
      <c r="N95" s="2">
        <v>210000</v>
      </c>
      <c r="P95" s="2">
        <v>210000</v>
      </c>
      <c r="R95" s="2" t="str">
        <f t="shared" si="22"/>
        <v>OK</v>
      </c>
    </row>
    <row r="96" spans="1:18" ht="31.5">
      <c r="A96" s="7" t="s">
        <v>124</v>
      </c>
      <c r="B96" s="13" t="s">
        <v>293</v>
      </c>
      <c r="C96" s="14" t="s">
        <v>84</v>
      </c>
      <c r="D96" s="15">
        <v>800</v>
      </c>
      <c r="E96" s="50">
        <f t="shared" si="27"/>
        <v>6.4</v>
      </c>
      <c r="F96" s="51">
        <f t="shared" si="28"/>
        <v>5120</v>
      </c>
      <c r="G96" s="51">
        <f t="shared" si="29"/>
        <v>8.19</v>
      </c>
      <c r="H96" s="51">
        <f t="shared" si="30"/>
        <v>6552</v>
      </c>
      <c r="I96" s="54">
        <f t="shared" si="21"/>
        <v>2.6078424980996707E-5</v>
      </c>
      <c r="K96" s="7" t="s">
        <v>12</v>
      </c>
      <c r="L96" s="34" t="s">
        <v>292</v>
      </c>
      <c r="N96" s="2">
        <v>6.42</v>
      </c>
      <c r="P96" s="2">
        <v>6.42</v>
      </c>
      <c r="R96" s="2" t="str">
        <f t="shared" si="22"/>
        <v>OK</v>
      </c>
    </row>
    <row r="97" spans="1:18">
      <c r="A97" s="7" t="s">
        <v>3112</v>
      </c>
      <c r="B97" s="13" t="s">
        <v>1826</v>
      </c>
      <c r="C97" s="14" t="s">
        <v>1825</v>
      </c>
      <c r="D97" s="15">
        <v>2</v>
      </c>
      <c r="E97" s="50">
        <f t="shared" si="27"/>
        <v>16247.11</v>
      </c>
      <c r="F97" s="51">
        <f t="shared" si="28"/>
        <v>32494.22</v>
      </c>
      <c r="G97" s="51">
        <f t="shared" si="29"/>
        <v>20796.3</v>
      </c>
      <c r="H97" s="51">
        <f t="shared" si="30"/>
        <v>41592.6</v>
      </c>
      <c r="I97" s="54">
        <f t="shared" si="21"/>
        <v>1.6554784781205794E-4</v>
      </c>
      <c r="K97" s="7" t="s">
        <v>736</v>
      </c>
      <c r="L97" s="34" t="s">
        <v>3936</v>
      </c>
      <c r="N97" s="2">
        <v>16296</v>
      </c>
      <c r="P97" s="2">
        <v>16296</v>
      </c>
      <c r="R97" s="2" t="str">
        <f t="shared" si="22"/>
        <v>OK</v>
      </c>
    </row>
    <row r="98" spans="1:18">
      <c r="A98" s="7" t="s">
        <v>3113</v>
      </c>
      <c r="B98" s="13" t="s">
        <v>1824</v>
      </c>
      <c r="C98" s="14" t="s">
        <v>1825</v>
      </c>
      <c r="D98" s="15">
        <v>2</v>
      </c>
      <c r="E98" s="50">
        <f t="shared" si="27"/>
        <v>3209.89</v>
      </c>
      <c r="F98" s="51">
        <f t="shared" si="28"/>
        <v>6419.78</v>
      </c>
      <c r="G98" s="51">
        <f t="shared" si="29"/>
        <v>4108.66</v>
      </c>
      <c r="H98" s="51">
        <f t="shared" si="30"/>
        <v>8217.32</v>
      </c>
      <c r="I98" s="54">
        <f t="shared" si="21"/>
        <v>3.2706770934805227E-5</v>
      </c>
      <c r="K98" s="7" t="s">
        <v>736</v>
      </c>
      <c r="L98" s="34" t="s">
        <v>3937</v>
      </c>
      <c r="N98" s="2">
        <v>3219.55</v>
      </c>
      <c r="P98" s="2">
        <v>3219.55</v>
      </c>
      <c r="R98" s="2" t="str">
        <f t="shared" si="22"/>
        <v>OK</v>
      </c>
    </row>
    <row r="99" spans="1:18" ht="31.5">
      <c r="A99" s="44" t="s">
        <v>3114</v>
      </c>
      <c r="B99" s="63" t="s">
        <v>1801</v>
      </c>
      <c r="C99" s="14" t="s">
        <v>13</v>
      </c>
      <c r="D99" s="21">
        <v>30</v>
      </c>
      <c r="E99" s="50">
        <f t="shared" si="27"/>
        <v>2493.46</v>
      </c>
      <c r="F99" s="50">
        <f t="shared" si="28"/>
        <v>74803.8</v>
      </c>
      <c r="G99" s="51">
        <f t="shared" si="29"/>
        <v>3191.63</v>
      </c>
      <c r="H99" s="50">
        <f t="shared" si="30"/>
        <v>95748.9</v>
      </c>
      <c r="I99" s="107">
        <f t="shared" si="21"/>
        <v>3.8110203077883935E-4</v>
      </c>
      <c r="J99" s="105"/>
      <c r="K99" s="44" t="s">
        <v>2921</v>
      </c>
      <c r="L99" s="108">
        <v>10369</v>
      </c>
      <c r="N99" s="2">
        <v>2500.96</v>
      </c>
      <c r="P99" s="2">
        <v>2500.96</v>
      </c>
      <c r="R99" s="2" t="str">
        <f t="shared" si="22"/>
        <v>OK</v>
      </c>
    </row>
    <row r="100" spans="1:18" ht="31.5">
      <c r="A100" s="44" t="s">
        <v>3115</v>
      </c>
      <c r="B100" s="63" t="s">
        <v>1803</v>
      </c>
      <c r="C100" s="14" t="s">
        <v>13</v>
      </c>
      <c r="D100" s="21">
        <v>12</v>
      </c>
      <c r="E100" s="50">
        <f t="shared" si="27"/>
        <v>2681.71</v>
      </c>
      <c r="F100" s="50">
        <f t="shared" si="28"/>
        <v>32180.52</v>
      </c>
      <c r="G100" s="51">
        <f t="shared" si="29"/>
        <v>3432.59</v>
      </c>
      <c r="H100" s="50">
        <f t="shared" si="30"/>
        <v>41191.08</v>
      </c>
      <c r="I100" s="107">
        <f t="shared" si="21"/>
        <v>1.6394970843501737E-4</v>
      </c>
      <c r="J100" s="105"/>
      <c r="K100" s="44" t="s">
        <v>2921</v>
      </c>
      <c r="L100" s="108">
        <v>2359</v>
      </c>
      <c r="N100" s="2">
        <v>2689.78</v>
      </c>
      <c r="P100" s="2">
        <v>2689.78</v>
      </c>
      <c r="R100" s="2" t="str">
        <f t="shared" si="22"/>
        <v>OK</v>
      </c>
    </row>
    <row r="101" spans="1:18" ht="31.5">
      <c r="A101" s="44" t="s">
        <v>3116</v>
      </c>
      <c r="B101" s="63" t="s">
        <v>1805</v>
      </c>
      <c r="C101" s="14" t="s">
        <v>13</v>
      </c>
      <c r="D101" s="21">
        <v>8</v>
      </c>
      <c r="E101" s="50">
        <f t="shared" si="27"/>
        <v>3628.02</v>
      </c>
      <c r="F101" s="50">
        <f t="shared" si="28"/>
        <v>29024.16</v>
      </c>
      <c r="G101" s="51">
        <f t="shared" si="29"/>
        <v>4643.87</v>
      </c>
      <c r="H101" s="50">
        <f t="shared" si="30"/>
        <v>37150.959999999999</v>
      </c>
      <c r="I101" s="107">
        <f t="shared" si="21"/>
        <v>1.4786912749267542E-4</v>
      </c>
      <c r="J101" s="105"/>
      <c r="K101" s="44" t="s">
        <v>2921</v>
      </c>
      <c r="L101" s="108">
        <v>2360</v>
      </c>
      <c r="N101" s="2">
        <v>3638.94</v>
      </c>
      <c r="P101" s="2">
        <v>3638.94</v>
      </c>
      <c r="R101" s="2" t="str">
        <f t="shared" si="22"/>
        <v>OK</v>
      </c>
    </row>
    <row r="102" spans="1:18" ht="31.5">
      <c r="A102" s="44" t="s">
        <v>3117</v>
      </c>
      <c r="B102" s="63" t="s">
        <v>1807</v>
      </c>
      <c r="C102" s="14" t="s">
        <v>13</v>
      </c>
      <c r="D102" s="21">
        <v>6</v>
      </c>
      <c r="E102" s="50">
        <f t="shared" si="27"/>
        <v>8611.93</v>
      </c>
      <c r="F102" s="50">
        <f t="shared" si="28"/>
        <v>51671.58</v>
      </c>
      <c r="G102" s="51">
        <f t="shared" si="29"/>
        <v>11023.27</v>
      </c>
      <c r="H102" s="50">
        <f t="shared" si="30"/>
        <v>66139.62</v>
      </c>
      <c r="I102" s="107">
        <f t="shared" si="21"/>
        <v>2.6325047595262961E-4</v>
      </c>
      <c r="J102" s="105"/>
      <c r="K102" s="44" t="s">
        <v>2921</v>
      </c>
      <c r="L102" s="108">
        <v>10329</v>
      </c>
      <c r="N102" s="2">
        <v>8637.84</v>
      </c>
      <c r="P102" s="2">
        <v>8637.84</v>
      </c>
      <c r="R102" s="2" t="str">
        <f t="shared" si="22"/>
        <v>OK</v>
      </c>
    </row>
    <row r="103" spans="1:18" ht="31.5">
      <c r="A103" s="44" t="s">
        <v>3118</v>
      </c>
      <c r="B103" s="63" t="s">
        <v>1799</v>
      </c>
      <c r="C103" s="14" t="s">
        <v>13</v>
      </c>
      <c r="D103" s="21">
        <v>20</v>
      </c>
      <c r="E103" s="50">
        <f t="shared" si="27"/>
        <v>2552.2199999999998</v>
      </c>
      <c r="F103" s="50">
        <f t="shared" si="28"/>
        <v>51044.4</v>
      </c>
      <c r="G103" s="51">
        <f t="shared" si="29"/>
        <v>3266.84</v>
      </c>
      <c r="H103" s="50">
        <f t="shared" si="30"/>
        <v>65336.800000000003</v>
      </c>
      <c r="I103" s="107">
        <f t="shared" si="21"/>
        <v>2.6005507284773894E-4</v>
      </c>
      <c r="J103" s="105"/>
      <c r="K103" s="44" t="s">
        <v>2921</v>
      </c>
      <c r="L103" s="108">
        <v>10368</v>
      </c>
      <c r="N103" s="2">
        <v>2559.9</v>
      </c>
      <c r="P103" s="2">
        <v>2559.9</v>
      </c>
      <c r="R103" s="2" t="str">
        <f t="shared" si="22"/>
        <v>OK</v>
      </c>
    </row>
    <row r="104" spans="1:18">
      <c r="A104" s="7" t="s">
        <v>3119</v>
      </c>
      <c r="B104" s="63" t="s">
        <v>2924</v>
      </c>
      <c r="C104" s="14" t="s">
        <v>13</v>
      </c>
      <c r="D104" s="15">
        <v>20</v>
      </c>
      <c r="E104" s="50">
        <f t="shared" si="27"/>
        <v>500.69</v>
      </c>
      <c r="F104" s="51">
        <f t="shared" si="28"/>
        <v>10013.799999999999</v>
      </c>
      <c r="G104" s="51">
        <f t="shared" si="29"/>
        <v>640.88</v>
      </c>
      <c r="H104" s="51">
        <f t="shared" si="30"/>
        <v>12817.6</v>
      </c>
      <c r="I104" s="54">
        <f t="shared" si="21"/>
        <v>5.1016913924973048E-5</v>
      </c>
      <c r="K104" s="7" t="s">
        <v>2921</v>
      </c>
      <c r="L104" s="34">
        <v>4469</v>
      </c>
      <c r="N104" s="2">
        <v>502.2</v>
      </c>
      <c r="P104" s="2">
        <v>502.2</v>
      </c>
      <c r="R104" s="2" t="str">
        <f t="shared" si="22"/>
        <v>OK</v>
      </c>
    </row>
    <row r="105" spans="1:18">
      <c r="A105" s="44" t="s">
        <v>3120</v>
      </c>
      <c r="B105" s="63" t="s">
        <v>2925</v>
      </c>
      <c r="C105" s="14" t="s">
        <v>13</v>
      </c>
      <c r="D105" s="21">
        <v>20</v>
      </c>
      <c r="E105" s="50">
        <f t="shared" si="27"/>
        <v>500.69</v>
      </c>
      <c r="F105" s="50">
        <f t="shared" si="28"/>
        <v>10013.799999999999</v>
      </c>
      <c r="G105" s="51">
        <f t="shared" si="29"/>
        <v>640.88</v>
      </c>
      <c r="H105" s="50">
        <f t="shared" si="30"/>
        <v>12817.6</v>
      </c>
      <c r="I105" s="107">
        <f t="shared" si="21"/>
        <v>5.1016913924973048E-5</v>
      </c>
      <c r="J105" s="105"/>
      <c r="K105" s="44" t="s">
        <v>2921</v>
      </c>
      <c r="L105" s="108">
        <v>4471</v>
      </c>
      <c r="N105" s="2">
        <v>502.2</v>
      </c>
      <c r="P105" s="2">
        <v>502.2</v>
      </c>
      <c r="R105" s="2" t="str">
        <f t="shared" si="22"/>
        <v>OK</v>
      </c>
    </row>
    <row r="106" spans="1:18">
      <c r="A106" s="44" t="s">
        <v>3121</v>
      </c>
      <c r="B106" s="63" t="s">
        <v>2926</v>
      </c>
      <c r="C106" s="14" t="s">
        <v>13</v>
      </c>
      <c r="D106" s="21">
        <v>20</v>
      </c>
      <c r="E106" s="50">
        <f t="shared" si="27"/>
        <v>751.04</v>
      </c>
      <c r="F106" s="50">
        <f t="shared" si="28"/>
        <v>15020.8</v>
      </c>
      <c r="G106" s="51">
        <f t="shared" si="29"/>
        <v>961.33</v>
      </c>
      <c r="H106" s="50">
        <f t="shared" si="30"/>
        <v>19226.599999999999</v>
      </c>
      <c r="I106" s="107">
        <f t="shared" si="21"/>
        <v>7.6526166932178156E-5</v>
      </c>
      <c r="J106" s="105"/>
      <c r="K106" s="44" t="s">
        <v>2921</v>
      </c>
      <c r="L106" s="108">
        <v>4476</v>
      </c>
      <c r="N106" s="2">
        <v>753.3</v>
      </c>
      <c r="P106" s="2">
        <v>753.3</v>
      </c>
      <c r="R106" s="2" t="str">
        <f t="shared" si="22"/>
        <v>OK</v>
      </c>
    </row>
    <row r="107" spans="1:18">
      <c r="A107" s="7" t="s">
        <v>3122</v>
      </c>
      <c r="B107" s="63" t="s">
        <v>2923</v>
      </c>
      <c r="C107" s="14" t="s">
        <v>13</v>
      </c>
      <c r="D107" s="15">
        <v>20</v>
      </c>
      <c r="E107" s="50">
        <f t="shared" si="27"/>
        <v>450.62</v>
      </c>
      <c r="F107" s="51">
        <f t="shared" si="28"/>
        <v>9012.4</v>
      </c>
      <c r="G107" s="51">
        <f t="shared" si="29"/>
        <v>576.79</v>
      </c>
      <c r="H107" s="51">
        <f t="shared" si="30"/>
        <v>11535.8</v>
      </c>
      <c r="I107" s="54">
        <f t="shared" si="21"/>
        <v>4.5915063323532016E-5</v>
      </c>
      <c r="K107" s="7" t="s">
        <v>2921</v>
      </c>
      <c r="L107" s="34">
        <v>4464</v>
      </c>
      <c r="N107" s="2">
        <v>451.98</v>
      </c>
      <c r="P107" s="2">
        <v>451.98</v>
      </c>
      <c r="R107" s="2" t="str">
        <f t="shared" si="22"/>
        <v>OK</v>
      </c>
    </row>
    <row r="108" spans="1:18">
      <c r="A108" s="7" t="s">
        <v>3123</v>
      </c>
      <c r="B108" s="63" t="s">
        <v>2922</v>
      </c>
      <c r="C108" s="14" t="s">
        <v>13</v>
      </c>
      <c r="D108" s="15">
        <v>20</v>
      </c>
      <c r="E108" s="50">
        <f t="shared" si="27"/>
        <v>450.62</v>
      </c>
      <c r="F108" s="51">
        <f t="shared" si="28"/>
        <v>9012.4</v>
      </c>
      <c r="G108" s="51">
        <f t="shared" si="29"/>
        <v>576.79</v>
      </c>
      <c r="H108" s="51">
        <f t="shared" si="30"/>
        <v>11535.8</v>
      </c>
      <c r="I108" s="54">
        <f t="shared" si="21"/>
        <v>4.5915063323532016E-5</v>
      </c>
      <c r="K108" s="7" t="s">
        <v>2921</v>
      </c>
      <c r="L108" s="34">
        <v>4467</v>
      </c>
      <c r="N108" s="2">
        <v>451.98</v>
      </c>
      <c r="P108" s="2">
        <v>451.98</v>
      </c>
      <c r="R108" s="2" t="str">
        <f t="shared" si="22"/>
        <v>OK</v>
      </c>
    </row>
    <row r="109" spans="1:18" ht="78.75">
      <c r="A109" s="44" t="s">
        <v>3124</v>
      </c>
      <c r="B109" s="63" t="s">
        <v>2872</v>
      </c>
      <c r="C109" s="14" t="s">
        <v>84</v>
      </c>
      <c r="D109" s="21">
        <v>150</v>
      </c>
      <c r="E109" s="50">
        <f t="shared" si="27"/>
        <v>400.8</v>
      </c>
      <c r="F109" s="50">
        <f t="shared" si="28"/>
        <v>60120</v>
      </c>
      <c r="G109" s="51">
        <f t="shared" si="29"/>
        <v>513.02</v>
      </c>
      <c r="H109" s="50">
        <f t="shared" si="30"/>
        <v>76953</v>
      </c>
      <c r="I109" s="107">
        <f t="shared" si="21"/>
        <v>3.0629014614814401E-4</v>
      </c>
      <c r="J109" s="105"/>
      <c r="K109" s="44" t="s">
        <v>2921</v>
      </c>
      <c r="L109" s="108">
        <v>11787</v>
      </c>
      <c r="N109" s="2">
        <v>402.01</v>
      </c>
      <c r="P109" s="2">
        <v>402.01</v>
      </c>
      <c r="R109" s="2" t="str">
        <f t="shared" si="22"/>
        <v>OK</v>
      </c>
    </row>
    <row r="110" spans="1:18" ht="78.75">
      <c r="A110" s="44" t="s">
        <v>3125</v>
      </c>
      <c r="B110" s="63" t="s">
        <v>2873</v>
      </c>
      <c r="C110" s="14" t="s">
        <v>84</v>
      </c>
      <c r="D110" s="21">
        <v>150</v>
      </c>
      <c r="E110" s="50">
        <f t="shared" si="27"/>
        <v>362.11</v>
      </c>
      <c r="F110" s="50">
        <f t="shared" si="28"/>
        <v>54316.5</v>
      </c>
      <c r="G110" s="51">
        <f t="shared" si="29"/>
        <v>463.5</v>
      </c>
      <c r="H110" s="50">
        <f t="shared" si="30"/>
        <v>69525</v>
      </c>
      <c r="I110" s="107">
        <f t="shared" si="21"/>
        <v>2.7672504529972466E-4</v>
      </c>
      <c r="J110" s="105"/>
      <c r="K110" s="44" t="s">
        <v>2921</v>
      </c>
      <c r="L110" s="108">
        <v>11786</v>
      </c>
      <c r="N110" s="2">
        <v>363.2</v>
      </c>
      <c r="P110" s="2">
        <v>363.2</v>
      </c>
      <c r="R110" s="2" t="str">
        <f t="shared" si="22"/>
        <v>OK</v>
      </c>
    </row>
    <row r="111" spans="1:18" ht="78.75">
      <c r="A111" s="44" t="s">
        <v>3126</v>
      </c>
      <c r="B111" s="63" t="s">
        <v>3108</v>
      </c>
      <c r="C111" s="14" t="s">
        <v>84</v>
      </c>
      <c r="D111" s="21">
        <v>150</v>
      </c>
      <c r="E111" s="50">
        <f t="shared" si="27"/>
        <v>299.92</v>
      </c>
      <c r="F111" s="50">
        <f t="shared" si="28"/>
        <v>44988</v>
      </c>
      <c r="G111" s="51">
        <f t="shared" si="29"/>
        <v>383.9</v>
      </c>
      <c r="H111" s="50">
        <f t="shared" si="30"/>
        <v>57585</v>
      </c>
      <c r="I111" s="107">
        <f t="shared" si="21"/>
        <v>2.2920117559992298E-4</v>
      </c>
      <c r="J111" s="105"/>
      <c r="K111" s="44" t="s">
        <v>2921</v>
      </c>
      <c r="L111" s="108">
        <v>11784</v>
      </c>
      <c r="N111" s="2">
        <v>300.82</v>
      </c>
      <c r="P111" s="2">
        <v>300.82</v>
      </c>
      <c r="R111" s="2" t="str">
        <f t="shared" si="22"/>
        <v>OK</v>
      </c>
    </row>
    <row r="112" spans="1:18" ht="78.75">
      <c r="A112" s="44" t="s">
        <v>3127</v>
      </c>
      <c r="B112" s="63" t="s">
        <v>3109</v>
      </c>
      <c r="C112" s="14" t="s">
        <v>84</v>
      </c>
      <c r="D112" s="21">
        <v>150</v>
      </c>
      <c r="E112" s="50">
        <f t="shared" si="27"/>
        <v>28.87</v>
      </c>
      <c r="F112" s="50">
        <f t="shared" si="28"/>
        <v>4330.5</v>
      </c>
      <c r="G112" s="51">
        <f t="shared" si="29"/>
        <v>36.950000000000003</v>
      </c>
      <c r="H112" s="50">
        <f t="shared" si="30"/>
        <v>5542.5</v>
      </c>
      <c r="I112" s="107">
        <f t="shared" si="21"/>
        <v>2.2060389263915483E-5</v>
      </c>
      <c r="J112" s="105"/>
      <c r="K112" s="44" t="s">
        <v>2921</v>
      </c>
      <c r="L112" s="108">
        <v>11780</v>
      </c>
      <c r="N112" s="2">
        <v>28.96</v>
      </c>
      <c r="P112" s="2">
        <v>28.96</v>
      </c>
      <c r="R112" s="2" t="str">
        <f t="shared" si="22"/>
        <v>OK</v>
      </c>
    </row>
    <row r="113" spans="1:18" ht="63">
      <c r="A113" s="44" t="s">
        <v>3128</v>
      </c>
      <c r="B113" s="63" t="s">
        <v>3110</v>
      </c>
      <c r="C113" s="14" t="s">
        <v>84</v>
      </c>
      <c r="D113" s="21">
        <v>150</v>
      </c>
      <c r="E113" s="50">
        <f t="shared" si="27"/>
        <v>123.93</v>
      </c>
      <c r="F113" s="50">
        <f t="shared" si="28"/>
        <v>18589.5</v>
      </c>
      <c r="G113" s="51">
        <f t="shared" si="29"/>
        <v>158.63</v>
      </c>
      <c r="H113" s="50">
        <f t="shared" si="30"/>
        <v>23794.5</v>
      </c>
      <c r="I113" s="107">
        <f t="shared" si="21"/>
        <v>9.4707430282406303E-5</v>
      </c>
      <c r="J113" s="105"/>
      <c r="K113" s="44" t="s">
        <v>2921</v>
      </c>
      <c r="L113" s="108">
        <v>5082</v>
      </c>
      <c r="N113" s="2">
        <v>124.3</v>
      </c>
      <c r="P113" s="2">
        <v>124.3</v>
      </c>
      <c r="R113" s="2" t="str">
        <f t="shared" si="22"/>
        <v>OK</v>
      </c>
    </row>
    <row r="114" spans="1:18" ht="78.75">
      <c r="A114" s="44" t="s">
        <v>3129</v>
      </c>
      <c r="B114" s="63" t="s">
        <v>2874</v>
      </c>
      <c r="C114" s="14" t="s">
        <v>84</v>
      </c>
      <c r="D114" s="21">
        <v>150</v>
      </c>
      <c r="E114" s="50">
        <f t="shared" si="27"/>
        <v>43.43</v>
      </c>
      <c r="F114" s="50">
        <f t="shared" si="28"/>
        <v>6514.5</v>
      </c>
      <c r="G114" s="51">
        <f t="shared" si="29"/>
        <v>55.59</v>
      </c>
      <c r="H114" s="50">
        <f t="shared" si="30"/>
        <v>8338.5</v>
      </c>
      <c r="I114" s="107">
        <f t="shared" si="21"/>
        <v>3.3189094429798694E-5</v>
      </c>
      <c r="J114" s="105"/>
      <c r="K114" s="44" t="s">
        <v>2921</v>
      </c>
      <c r="L114" s="108">
        <v>11782</v>
      </c>
      <c r="N114" s="2">
        <v>43.56</v>
      </c>
      <c r="P114" s="2">
        <v>43.56</v>
      </c>
      <c r="R114" s="2" t="str">
        <f t="shared" si="22"/>
        <v>OK</v>
      </c>
    </row>
    <row r="115" spans="1:18" ht="78.75">
      <c r="A115" s="44" t="s">
        <v>3130</v>
      </c>
      <c r="B115" s="63" t="s">
        <v>2875</v>
      </c>
      <c r="C115" s="14" t="s">
        <v>84</v>
      </c>
      <c r="D115" s="21">
        <v>150</v>
      </c>
      <c r="E115" s="50">
        <f t="shared" si="27"/>
        <v>121.62</v>
      </c>
      <c r="F115" s="50">
        <f t="shared" si="28"/>
        <v>18243</v>
      </c>
      <c r="G115" s="51">
        <f t="shared" si="29"/>
        <v>155.66999999999999</v>
      </c>
      <c r="H115" s="50">
        <f t="shared" si="30"/>
        <v>23350.5</v>
      </c>
      <c r="I115" s="107">
        <f t="shared" si="21"/>
        <v>9.2940211007137301E-5</v>
      </c>
      <c r="J115" s="105"/>
      <c r="K115" s="44" t="s">
        <v>2921</v>
      </c>
      <c r="L115" s="108">
        <v>11791</v>
      </c>
      <c r="N115" s="2">
        <v>121.99</v>
      </c>
      <c r="P115" s="2">
        <v>121.99</v>
      </c>
      <c r="R115" s="2" t="str">
        <f t="shared" si="22"/>
        <v>OK</v>
      </c>
    </row>
    <row r="116" spans="1:18" ht="78.75">
      <c r="A116" s="44" t="s">
        <v>3131</v>
      </c>
      <c r="B116" s="63" t="s">
        <v>3111</v>
      </c>
      <c r="C116" s="14" t="s">
        <v>84</v>
      </c>
      <c r="D116" s="21">
        <v>150</v>
      </c>
      <c r="E116" s="50">
        <f t="shared" si="27"/>
        <v>192.11</v>
      </c>
      <c r="F116" s="50">
        <f t="shared" si="28"/>
        <v>28816.5</v>
      </c>
      <c r="G116" s="51">
        <f t="shared" si="29"/>
        <v>245.9</v>
      </c>
      <c r="H116" s="50">
        <f t="shared" si="30"/>
        <v>36885</v>
      </c>
      <c r="I116" s="107">
        <f t="shared" si="21"/>
        <v>1.4681054722589493E-4</v>
      </c>
      <c r="J116" s="105"/>
      <c r="K116" s="47" t="s">
        <v>2921</v>
      </c>
      <c r="L116" s="108">
        <v>11779</v>
      </c>
      <c r="N116" s="2">
        <v>192.69</v>
      </c>
      <c r="P116" s="2">
        <v>192.69</v>
      </c>
      <c r="R116" s="2" t="str">
        <f t="shared" si="22"/>
        <v>OK</v>
      </c>
    </row>
    <row r="117" spans="1:18" ht="78.75">
      <c r="A117" s="44" t="s">
        <v>3132</v>
      </c>
      <c r="B117" s="63" t="s">
        <v>2876</v>
      </c>
      <c r="C117" s="14" t="s">
        <v>84</v>
      </c>
      <c r="D117" s="21">
        <v>150</v>
      </c>
      <c r="E117" s="50">
        <f t="shared" si="27"/>
        <v>212.84</v>
      </c>
      <c r="F117" s="50">
        <f t="shared" si="28"/>
        <v>31926</v>
      </c>
      <c r="G117" s="51">
        <f t="shared" si="29"/>
        <v>272.44</v>
      </c>
      <c r="H117" s="50">
        <f t="shared" si="30"/>
        <v>40866</v>
      </c>
      <c r="I117" s="107">
        <f t="shared" si="21"/>
        <v>1.6265581734942175E-4</v>
      </c>
      <c r="J117" s="105"/>
      <c r="K117" s="47" t="s">
        <v>2921</v>
      </c>
      <c r="L117" s="108">
        <v>11781</v>
      </c>
      <c r="N117" s="2">
        <v>213.48</v>
      </c>
      <c r="P117" s="2">
        <v>213.48</v>
      </c>
      <c r="R117" s="2" t="str">
        <f t="shared" si="22"/>
        <v>OK</v>
      </c>
    </row>
    <row r="118" spans="1:18" ht="78.75">
      <c r="A118" s="44" t="s">
        <v>3133</v>
      </c>
      <c r="B118" s="63" t="s">
        <v>2877</v>
      </c>
      <c r="C118" s="14" t="s">
        <v>84</v>
      </c>
      <c r="D118" s="21">
        <v>150</v>
      </c>
      <c r="E118" s="50">
        <f t="shared" si="27"/>
        <v>96.61</v>
      </c>
      <c r="F118" s="50">
        <f t="shared" si="28"/>
        <v>14491.5</v>
      </c>
      <c r="G118" s="51">
        <f t="shared" si="29"/>
        <v>123.66</v>
      </c>
      <c r="H118" s="50">
        <f t="shared" si="30"/>
        <v>18549</v>
      </c>
      <c r="I118" s="107">
        <f t="shared" si="21"/>
        <v>7.3829167425596445E-5</v>
      </c>
      <c r="J118" s="105"/>
      <c r="K118" s="47" t="s">
        <v>2921</v>
      </c>
      <c r="L118" s="108">
        <v>11790</v>
      </c>
      <c r="N118" s="2">
        <v>96.9</v>
      </c>
      <c r="P118" s="2">
        <v>96.9</v>
      </c>
      <c r="R118" s="2" t="str">
        <f t="shared" si="22"/>
        <v>OK</v>
      </c>
    </row>
    <row r="119" spans="1:18" ht="78.75">
      <c r="A119" s="44" t="s">
        <v>3134</v>
      </c>
      <c r="B119" s="63" t="s">
        <v>2878</v>
      </c>
      <c r="C119" s="14" t="s">
        <v>84</v>
      </c>
      <c r="D119" s="21">
        <v>150</v>
      </c>
      <c r="E119" s="50">
        <f t="shared" si="27"/>
        <v>262.60000000000002</v>
      </c>
      <c r="F119" s="50">
        <f t="shared" si="28"/>
        <v>39390</v>
      </c>
      <c r="G119" s="51">
        <f t="shared" si="29"/>
        <v>336.13</v>
      </c>
      <c r="H119" s="50">
        <f t="shared" si="30"/>
        <v>50419.5</v>
      </c>
      <c r="I119" s="107">
        <f t="shared" si="21"/>
        <v>2.0068088344465254E-4</v>
      </c>
      <c r="J119" s="105"/>
      <c r="K119" s="47" t="s">
        <v>2921</v>
      </c>
      <c r="L119" s="108">
        <v>11783</v>
      </c>
      <c r="N119" s="2">
        <v>263.39</v>
      </c>
      <c r="P119" s="2">
        <v>263.39</v>
      </c>
      <c r="R119" s="2" t="str">
        <f t="shared" si="22"/>
        <v>OK</v>
      </c>
    </row>
    <row r="120" spans="1:18">
      <c r="A120" s="3">
        <v>7</v>
      </c>
      <c r="B120" s="36" t="s">
        <v>90</v>
      </c>
      <c r="C120" s="20" t="s">
        <v>56</v>
      </c>
      <c r="D120" s="6" t="s">
        <v>56</v>
      </c>
      <c r="E120" s="6"/>
      <c r="F120" s="6"/>
      <c r="G120" s="6"/>
      <c r="H120" s="61">
        <f>SUM(H121:H122)</f>
        <v>1449830</v>
      </c>
      <c r="I120" s="62">
        <f t="shared" si="21"/>
        <v>5.7706475717641112E-3</v>
      </c>
      <c r="K120" s="4"/>
      <c r="L120" s="5"/>
      <c r="R120" s="2" t="str">
        <f t="shared" si="22"/>
        <v>OK</v>
      </c>
    </row>
    <row r="121" spans="1:18" ht="30.75" customHeight="1">
      <c r="A121" s="28" t="s">
        <v>153</v>
      </c>
      <c r="B121" s="13" t="s">
        <v>1904</v>
      </c>
      <c r="C121" s="14" t="s">
        <v>93</v>
      </c>
      <c r="D121" s="15">
        <v>55000</v>
      </c>
      <c r="E121" s="50">
        <f t="shared" ref="E121:E122" si="31">ROUND(N121*$N$4,2)</f>
        <v>12.26</v>
      </c>
      <c r="F121" s="52">
        <f t="shared" ref="F121" si="32">ROUND(D121*E121,2)</f>
        <v>674300</v>
      </c>
      <c r="G121" s="51">
        <f t="shared" ref="G121:G122" si="33">ROUND(E121*(1+$I$1),2)</f>
        <v>15.69</v>
      </c>
      <c r="H121" s="51">
        <f t="shared" ref="H121:H122" si="34">ROUND(D121*G121,2)</f>
        <v>862950</v>
      </c>
      <c r="I121" s="54">
        <f t="shared" si="21"/>
        <v>3.4347339495346624E-3</v>
      </c>
      <c r="K121" s="28" t="s">
        <v>12</v>
      </c>
      <c r="L121" s="12" t="s">
        <v>92</v>
      </c>
      <c r="N121" s="2">
        <v>12.3</v>
      </c>
      <c r="P121" s="2">
        <v>12.3</v>
      </c>
      <c r="R121" s="2" t="str">
        <f t="shared" si="22"/>
        <v>OK</v>
      </c>
    </row>
    <row r="122" spans="1:18">
      <c r="A122" s="28" t="s">
        <v>156</v>
      </c>
      <c r="B122" s="13" t="s">
        <v>1961</v>
      </c>
      <c r="C122" s="14" t="s">
        <v>93</v>
      </c>
      <c r="D122" s="15">
        <v>32000</v>
      </c>
      <c r="E122" s="50">
        <f t="shared" si="31"/>
        <v>14.33</v>
      </c>
      <c r="F122" s="52">
        <f>ROUND(D122*E122,2)</f>
        <v>458560</v>
      </c>
      <c r="G122" s="51">
        <f t="shared" si="33"/>
        <v>18.34</v>
      </c>
      <c r="H122" s="51">
        <f t="shared" si="34"/>
        <v>586880</v>
      </c>
      <c r="I122" s="54">
        <f t="shared" si="21"/>
        <v>2.3359136222294487E-3</v>
      </c>
      <c r="K122" s="28" t="s">
        <v>159</v>
      </c>
      <c r="L122" s="12" t="s">
        <v>1960</v>
      </c>
      <c r="N122" s="2">
        <v>14.37</v>
      </c>
      <c r="P122" s="2">
        <v>14.37</v>
      </c>
      <c r="R122" s="2" t="str">
        <f t="shared" si="22"/>
        <v>OK</v>
      </c>
    </row>
    <row r="123" spans="1:18">
      <c r="A123" s="3">
        <v>8</v>
      </c>
      <c r="B123" s="36" t="s">
        <v>95</v>
      </c>
      <c r="C123" s="20" t="s">
        <v>56</v>
      </c>
      <c r="D123" s="6" t="s">
        <v>56</v>
      </c>
      <c r="E123" s="6"/>
      <c r="F123" s="6"/>
      <c r="G123" s="6"/>
      <c r="H123" s="61">
        <f>SUM(H124:H138)</f>
        <v>864918.6</v>
      </c>
      <c r="I123" s="62">
        <f t="shared" si="21"/>
        <v>3.4425694176997402E-3</v>
      </c>
      <c r="K123" s="4"/>
      <c r="L123" s="5"/>
      <c r="R123" s="2" t="str">
        <f t="shared" si="22"/>
        <v>OK</v>
      </c>
    </row>
    <row r="124" spans="1:18">
      <c r="A124" s="7" t="s">
        <v>172</v>
      </c>
      <c r="B124" s="9" t="s">
        <v>2767</v>
      </c>
      <c r="C124" s="10" t="s">
        <v>58</v>
      </c>
      <c r="D124" s="11">
        <v>180</v>
      </c>
      <c r="E124" s="50">
        <f t="shared" ref="E124:E138" si="35">ROUND(N124*$N$4,2)</f>
        <v>246.32</v>
      </c>
      <c r="F124" s="51">
        <f t="shared" ref="F124:F138" si="36">ROUND(D124*E124,2)</f>
        <v>44337.599999999999</v>
      </c>
      <c r="G124" s="51">
        <f t="shared" ref="G124:G138" si="37">ROUND(E124*(1+$I$1),2)</f>
        <v>315.29000000000002</v>
      </c>
      <c r="H124" s="51">
        <f t="shared" ref="H124:H138" si="38">ROUND(D124*G124,2)</f>
        <v>56752.2</v>
      </c>
      <c r="I124" s="54">
        <f t="shared" si="21"/>
        <v>2.2588644539171568E-4</v>
      </c>
      <c r="K124" s="7" t="s">
        <v>159</v>
      </c>
      <c r="L124" s="8" t="s">
        <v>1969</v>
      </c>
      <c r="N124" s="2">
        <v>247.06</v>
      </c>
      <c r="P124" s="2">
        <v>247.06</v>
      </c>
      <c r="R124" s="2" t="str">
        <f t="shared" si="22"/>
        <v>OK</v>
      </c>
    </row>
    <row r="125" spans="1:18">
      <c r="A125" s="7" t="s">
        <v>173</v>
      </c>
      <c r="B125" s="13" t="s">
        <v>2768</v>
      </c>
      <c r="C125" s="14" t="s">
        <v>58</v>
      </c>
      <c r="D125" s="15">
        <v>180</v>
      </c>
      <c r="E125" s="50">
        <f t="shared" si="35"/>
        <v>175.09</v>
      </c>
      <c r="F125" s="51">
        <f t="shared" si="36"/>
        <v>31516.2</v>
      </c>
      <c r="G125" s="51">
        <f t="shared" si="37"/>
        <v>224.12</v>
      </c>
      <c r="H125" s="51">
        <f t="shared" si="38"/>
        <v>40341.599999999999</v>
      </c>
      <c r="I125" s="54">
        <f t="shared" si="21"/>
        <v>1.6056858809727971E-4</v>
      </c>
      <c r="K125" s="7" t="s">
        <v>159</v>
      </c>
      <c r="L125" s="12" t="s">
        <v>1970</v>
      </c>
      <c r="N125" s="2">
        <v>175.62</v>
      </c>
      <c r="P125" s="2">
        <v>175.62</v>
      </c>
      <c r="R125" s="2" t="str">
        <f t="shared" si="22"/>
        <v>OK</v>
      </c>
    </row>
    <row r="126" spans="1:18" ht="31.5">
      <c r="A126" s="7" t="s">
        <v>174</v>
      </c>
      <c r="B126" s="13" t="s">
        <v>1972</v>
      </c>
      <c r="C126" s="14" t="s">
        <v>58</v>
      </c>
      <c r="D126" s="15">
        <v>180</v>
      </c>
      <c r="E126" s="50">
        <f t="shared" si="35"/>
        <v>341.03</v>
      </c>
      <c r="F126" s="51">
        <f t="shared" si="36"/>
        <v>61385.4</v>
      </c>
      <c r="G126" s="51">
        <f t="shared" si="37"/>
        <v>436.52</v>
      </c>
      <c r="H126" s="51">
        <f t="shared" si="38"/>
        <v>78573.600000000006</v>
      </c>
      <c r="I126" s="54">
        <f t="shared" si="21"/>
        <v>3.1274049650287591E-4</v>
      </c>
      <c r="K126" s="7" t="s">
        <v>159</v>
      </c>
      <c r="L126" s="12" t="s">
        <v>1971</v>
      </c>
      <c r="N126" s="2">
        <v>342.06</v>
      </c>
      <c r="P126" s="2">
        <v>342.06</v>
      </c>
      <c r="R126" s="2" t="str">
        <f t="shared" si="22"/>
        <v>OK</v>
      </c>
    </row>
    <row r="127" spans="1:18">
      <c r="A127" s="7" t="s">
        <v>178</v>
      </c>
      <c r="B127" s="13" t="s">
        <v>98</v>
      </c>
      <c r="C127" s="14" t="s">
        <v>58</v>
      </c>
      <c r="D127" s="15">
        <v>180</v>
      </c>
      <c r="E127" s="50">
        <f t="shared" si="35"/>
        <v>1071.6300000000001</v>
      </c>
      <c r="F127" s="51">
        <f t="shared" si="36"/>
        <v>192893.4</v>
      </c>
      <c r="G127" s="51">
        <f t="shared" si="37"/>
        <v>1371.69</v>
      </c>
      <c r="H127" s="51">
        <f t="shared" si="38"/>
        <v>246904.2</v>
      </c>
      <c r="I127" s="54">
        <f t="shared" si="21"/>
        <v>9.8273392203800472E-4</v>
      </c>
      <c r="K127" s="7" t="s">
        <v>12</v>
      </c>
      <c r="L127" s="12" t="s">
        <v>97</v>
      </c>
      <c r="N127" s="2">
        <v>1074.8499999999999</v>
      </c>
      <c r="P127" s="2">
        <v>1074.8499999999999</v>
      </c>
      <c r="R127" s="2" t="str">
        <f t="shared" si="22"/>
        <v>OK</v>
      </c>
    </row>
    <row r="128" spans="1:18" ht="31.5">
      <c r="A128" s="7" t="s">
        <v>181</v>
      </c>
      <c r="B128" s="13" t="s">
        <v>104</v>
      </c>
      <c r="C128" s="14" t="s">
        <v>58</v>
      </c>
      <c r="D128" s="15">
        <v>180</v>
      </c>
      <c r="E128" s="50">
        <f t="shared" si="35"/>
        <v>314.18</v>
      </c>
      <c r="F128" s="51">
        <f t="shared" si="36"/>
        <v>56552.4</v>
      </c>
      <c r="G128" s="51">
        <f t="shared" si="37"/>
        <v>402.15</v>
      </c>
      <c r="H128" s="51">
        <f t="shared" si="38"/>
        <v>72387</v>
      </c>
      <c r="I128" s="54">
        <f t="shared" si="21"/>
        <v>2.8811644522274245E-4</v>
      </c>
      <c r="K128" s="7" t="s">
        <v>12</v>
      </c>
      <c r="L128" s="12" t="s">
        <v>103</v>
      </c>
      <c r="N128" s="2">
        <v>315.13</v>
      </c>
      <c r="P128" s="2">
        <v>315.13</v>
      </c>
      <c r="R128" s="2" t="str">
        <f t="shared" si="22"/>
        <v>OK</v>
      </c>
    </row>
    <row r="129" spans="1:18">
      <c r="A129" s="7" t="s">
        <v>184</v>
      </c>
      <c r="B129" s="13" t="s">
        <v>1974</v>
      </c>
      <c r="C129" s="14" t="s">
        <v>84</v>
      </c>
      <c r="D129" s="15">
        <v>500</v>
      </c>
      <c r="E129" s="50">
        <f t="shared" si="35"/>
        <v>197.03</v>
      </c>
      <c r="F129" s="51">
        <f t="shared" si="36"/>
        <v>98515</v>
      </c>
      <c r="G129" s="51">
        <f t="shared" si="37"/>
        <v>252.2</v>
      </c>
      <c r="H129" s="51">
        <f t="shared" si="38"/>
        <v>126100</v>
      </c>
      <c r="I129" s="54">
        <f t="shared" si="21"/>
        <v>5.0190619507076996E-4</v>
      </c>
      <c r="K129" s="7" t="s">
        <v>159</v>
      </c>
      <c r="L129" s="12" t="s">
        <v>1973</v>
      </c>
      <c r="N129" s="2">
        <v>197.62</v>
      </c>
      <c r="P129" s="2">
        <v>197.62</v>
      </c>
      <c r="R129" s="2" t="str">
        <f t="shared" si="22"/>
        <v>OK</v>
      </c>
    </row>
    <row r="130" spans="1:18" ht="47.25">
      <c r="A130" s="7" t="s">
        <v>2672</v>
      </c>
      <c r="B130" s="13" t="s">
        <v>2758</v>
      </c>
      <c r="C130" s="14" t="s">
        <v>13</v>
      </c>
      <c r="D130" s="15">
        <v>300</v>
      </c>
      <c r="E130" s="50">
        <f t="shared" si="35"/>
        <v>231.76</v>
      </c>
      <c r="F130" s="51">
        <f t="shared" si="36"/>
        <v>69528</v>
      </c>
      <c r="G130" s="51">
        <f t="shared" si="37"/>
        <v>296.64999999999998</v>
      </c>
      <c r="H130" s="51">
        <f t="shared" si="38"/>
        <v>88995</v>
      </c>
      <c r="I130" s="54">
        <f t="shared" si="21"/>
        <v>3.5421999865442642E-4</v>
      </c>
      <c r="K130" s="7" t="s">
        <v>1834</v>
      </c>
      <c r="L130" s="12" t="s">
        <v>2757</v>
      </c>
      <c r="N130" s="2">
        <v>232.46</v>
      </c>
      <c r="P130" s="2">
        <v>232.46</v>
      </c>
      <c r="R130" s="2" t="str">
        <f t="shared" si="22"/>
        <v>OK</v>
      </c>
    </row>
    <row r="131" spans="1:18" ht="78.75">
      <c r="A131" s="7" t="s">
        <v>2673</v>
      </c>
      <c r="B131" s="13" t="s">
        <v>2760</v>
      </c>
      <c r="C131" s="14" t="s">
        <v>13</v>
      </c>
      <c r="D131" s="15">
        <v>300</v>
      </c>
      <c r="E131" s="50">
        <f t="shared" si="35"/>
        <v>145.71</v>
      </c>
      <c r="F131" s="51">
        <f t="shared" si="36"/>
        <v>43713</v>
      </c>
      <c r="G131" s="51">
        <f t="shared" si="37"/>
        <v>186.51</v>
      </c>
      <c r="H131" s="51">
        <f t="shared" si="38"/>
        <v>55953</v>
      </c>
      <c r="I131" s="54">
        <f t="shared" si="21"/>
        <v>2.2270545069623149E-4</v>
      </c>
      <c r="K131" s="7" t="s">
        <v>1834</v>
      </c>
      <c r="L131" s="12" t="s">
        <v>2759</v>
      </c>
      <c r="N131" s="2">
        <v>146.15</v>
      </c>
      <c r="P131" s="2">
        <v>146.15</v>
      </c>
      <c r="R131" s="2" t="str">
        <f t="shared" si="22"/>
        <v>OK</v>
      </c>
    </row>
    <row r="132" spans="1:18">
      <c r="A132" s="7" t="s">
        <v>2674</v>
      </c>
      <c r="B132" s="13" t="s">
        <v>102</v>
      </c>
      <c r="C132" s="14" t="s">
        <v>13</v>
      </c>
      <c r="D132" s="15">
        <v>500</v>
      </c>
      <c r="E132" s="50">
        <f t="shared" si="35"/>
        <v>52.34</v>
      </c>
      <c r="F132" s="51">
        <f t="shared" si="36"/>
        <v>26170</v>
      </c>
      <c r="G132" s="51">
        <f t="shared" si="37"/>
        <v>67</v>
      </c>
      <c r="H132" s="51">
        <f t="shared" si="38"/>
        <v>33500</v>
      </c>
      <c r="I132" s="54">
        <f t="shared" si="21"/>
        <v>1.3333749036376522E-4</v>
      </c>
      <c r="K132" s="7" t="s">
        <v>12</v>
      </c>
      <c r="L132" s="12" t="s">
        <v>101</v>
      </c>
      <c r="N132" s="2">
        <v>52.5</v>
      </c>
      <c r="P132" s="2">
        <v>52.5</v>
      </c>
      <c r="R132" s="2" t="str">
        <f t="shared" si="22"/>
        <v>OK</v>
      </c>
    </row>
    <row r="133" spans="1:18" ht="31.5">
      <c r="A133" s="7" t="s">
        <v>2675</v>
      </c>
      <c r="B133" s="13" t="s">
        <v>108</v>
      </c>
      <c r="C133" s="14" t="s">
        <v>84</v>
      </c>
      <c r="D133" s="15">
        <v>400</v>
      </c>
      <c r="E133" s="50">
        <f t="shared" si="35"/>
        <v>29.91</v>
      </c>
      <c r="F133" s="51">
        <f t="shared" si="36"/>
        <v>11964</v>
      </c>
      <c r="G133" s="51">
        <f t="shared" si="37"/>
        <v>38.28</v>
      </c>
      <c r="H133" s="51">
        <f t="shared" si="38"/>
        <v>15312</v>
      </c>
      <c r="I133" s="54">
        <f t="shared" si="21"/>
        <v>6.0945183655223069E-5</v>
      </c>
      <c r="K133" s="7" t="s">
        <v>12</v>
      </c>
      <c r="L133" s="12" t="s">
        <v>107</v>
      </c>
      <c r="N133" s="2">
        <v>30</v>
      </c>
      <c r="P133" s="2">
        <v>30</v>
      </c>
      <c r="R133" s="2" t="str">
        <f t="shared" si="22"/>
        <v>OK</v>
      </c>
    </row>
    <row r="134" spans="1:18">
      <c r="A134" s="7" t="s">
        <v>2676</v>
      </c>
      <c r="B134" s="13" t="s">
        <v>106</v>
      </c>
      <c r="C134" s="14" t="s">
        <v>84</v>
      </c>
      <c r="D134" s="15">
        <v>400</v>
      </c>
      <c r="E134" s="50">
        <f t="shared" si="35"/>
        <v>22.97</v>
      </c>
      <c r="F134" s="51">
        <f t="shared" si="36"/>
        <v>9188</v>
      </c>
      <c r="G134" s="51">
        <f t="shared" si="37"/>
        <v>29.4</v>
      </c>
      <c r="H134" s="51">
        <f t="shared" si="38"/>
        <v>11760</v>
      </c>
      <c r="I134" s="54">
        <f t="shared" ref="I134:I197" si="39">H134/$H$1416</f>
        <v>4.6807429453071013E-5</v>
      </c>
      <c r="K134" s="7" t="s">
        <v>12</v>
      </c>
      <c r="L134" s="12" t="s">
        <v>105</v>
      </c>
      <c r="N134" s="2">
        <v>23.04</v>
      </c>
      <c r="P134" s="2">
        <v>23.04</v>
      </c>
      <c r="R134" s="2" t="str">
        <f t="shared" ref="R134:R197" si="40">IF(E134&lt;=P134,"OK","ERRO")</f>
        <v>OK</v>
      </c>
    </row>
    <row r="135" spans="1:18">
      <c r="A135" s="7" t="s">
        <v>2677</v>
      </c>
      <c r="B135" s="17" t="s">
        <v>112</v>
      </c>
      <c r="C135" s="18" t="s">
        <v>84</v>
      </c>
      <c r="D135" s="19">
        <v>400</v>
      </c>
      <c r="E135" s="50">
        <f t="shared" si="35"/>
        <v>30.4</v>
      </c>
      <c r="F135" s="51">
        <f t="shared" si="36"/>
        <v>12160</v>
      </c>
      <c r="G135" s="51">
        <f t="shared" si="37"/>
        <v>38.909999999999997</v>
      </c>
      <c r="H135" s="51">
        <f t="shared" si="38"/>
        <v>15564</v>
      </c>
      <c r="I135" s="54">
        <f t="shared" si="39"/>
        <v>6.1948200000646019E-5</v>
      </c>
      <c r="K135" s="7" t="s">
        <v>12</v>
      </c>
      <c r="L135" s="16" t="s">
        <v>111</v>
      </c>
      <c r="N135" s="2">
        <v>30.49</v>
      </c>
      <c r="P135" s="2">
        <v>30.49</v>
      </c>
      <c r="R135" s="2" t="str">
        <f t="shared" si="40"/>
        <v>OK</v>
      </c>
    </row>
    <row r="136" spans="1:18">
      <c r="A136" s="7" t="s">
        <v>2678</v>
      </c>
      <c r="B136" s="13" t="s">
        <v>110</v>
      </c>
      <c r="C136" s="14" t="s">
        <v>84</v>
      </c>
      <c r="D136" s="15">
        <v>400</v>
      </c>
      <c r="E136" s="50">
        <f t="shared" si="35"/>
        <v>23.43</v>
      </c>
      <c r="F136" s="51">
        <f t="shared" si="36"/>
        <v>9372</v>
      </c>
      <c r="G136" s="51">
        <f t="shared" si="37"/>
        <v>29.99</v>
      </c>
      <c r="H136" s="51">
        <f t="shared" si="38"/>
        <v>11996</v>
      </c>
      <c r="I136" s="54">
        <f t="shared" si="39"/>
        <v>4.7746762221006791E-5</v>
      </c>
      <c r="K136" s="7" t="s">
        <v>12</v>
      </c>
      <c r="L136" s="12" t="s">
        <v>109</v>
      </c>
      <c r="N136" s="2">
        <v>23.5</v>
      </c>
      <c r="P136" s="2">
        <v>23.5</v>
      </c>
      <c r="R136" s="2" t="str">
        <f t="shared" si="40"/>
        <v>OK</v>
      </c>
    </row>
    <row r="137" spans="1:18">
      <c r="A137" s="7" t="s">
        <v>2931</v>
      </c>
      <c r="B137" s="13" t="s">
        <v>114</v>
      </c>
      <c r="C137" s="14" t="s">
        <v>84</v>
      </c>
      <c r="D137" s="24">
        <v>400</v>
      </c>
      <c r="E137" s="50">
        <f t="shared" si="35"/>
        <v>10.46</v>
      </c>
      <c r="F137" s="51">
        <f t="shared" si="36"/>
        <v>4184</v>
      </c>
      <c r="G137" s="51">
        <f t="shared" si="37"/>
        <v>13.39</v>
      </c>
      <c r="H137" s="51">
        <f t="shared" si="38"/>
        <v>5356</v>
      </c>
      <c r="I137" s="54">
        <f t="shared" si="39"/>
        <v>2.1318077563830641E-5</v>
      </c>
      <c r="K137" s="7" t="s">
        <v>12</v>
      </c>
      <c r="L137" s="12" t="s">
        <v>113</v>
      </c>
      <c r="N137" s="2">
        <v>10.49</v>
      </c>
      <c r="P137" s="2">
        <v>10.49</v>
      </c>
      <c r="R137" s="2" t="str">
        <f t="shared" si="40"/>
        <v>OK</v>
      </c>
    </row>
    <row r="138" spans="1:18">
      <c r="A138" s="7" t="s">
        <v>2932</v>
      </c>
      <c r="B138" s="13" t="s">
        <v>116</v>
      </c>
      <c r="C138" s="14" t="s">
        <v>84</v>
      </c>
      <c r="D138" s="24">
        <v>400</v>
      </c>
      <c r="E138" s="50">
        <f t="shared" si="35"/>
        <v>10.59</v>
      </c>
      <c r="F138" s="51">
        <f t="shared" si="36"/>
        <v>4236</v>
      </c>
      <c r="G138" s="51">
        <f t="shared" si="37"/>
        <v>13.56</v>
      </c>
      <c r="H138" s="51">
        <f t="shared" si="38"/>
        <v>5424</v>
      </c>
      <c r="I138" s="54">
        <f t="shared" si="39"/>
        <v>2.158873276815112E-5</v>
      </c>
      <c r="K138" s="7" t="s">
        <v>12</v>
      </c>
      <c r="L138" s="12" t="s">
        <v>115</v>
      </c>
      <c r="N138" s="2">
        <v>10.62</v>
      </c>
      <c r="P138" s="2">
        <v>10.62</v>
      </c>
      <c r="R138" s="2" t="str">
        <f t="shared" si="40"/>
        <v>OK</v>
      </c>
    </row>
    <row r="139" spans="1:18">
      <c r="A139" s="3">
        <v>9</v>
      </c>
      <c r="B139" s="36" t="s">
        <v>117</v>
      </c>
      <c r="C139" s="20" t="s">
        <v>56</v>
      </c>
      <c r="D139" s="6" t="s">
        <v>56</v>
      </c>
      <c r="E139" s="6"/>
      <c r="F139" s="6"/>
      <c r="G139" s="6"/>
      <c r="H139" s="61">
        <f>SUM(H140:H161)</f>
        <v>2696813.2</v>
      </c>
      <c r="I139" s="62">
        <f t="shared" si="39"/>
        <v>1.0733919524414175E-2</v>
      </c>
      <c r="K139" s="4"/>
      <c r="L139" s="5"/>
      <c r="N139" s="86"/>
      <c r="R139" s="2" t="str">
        <f t="shared" si="40"/>
        <v>OK</v>
      </c>
    </row>
    <row r="140" spans="1:18" ht="31.5">
      <c r="A140" s="7" t="s">
        <v>188</v>
      </c>
      <c r="B140" s="9" t="s">
        <v>120</v>
      </c>
      <c r="C140" s="10" t="s">
        <v>13</v>
      </c>
      <c r="D140" s="26">
        <v>200</v>
      </c>
      <c r="E140" s="50">
        <f t="shared" ref="E140:E161" si="41">ROUND(N140*$N$4,2)</f>
        <v>60.85</v>
      </c>
      <c r="F140" s="51">
        <f t="shared" ref="F140:F161" si="42">ROUND(D140*E140,2)</f>
        <v>12170</v>
      </c>
      <c r="G140" s="51">
        <f t="shared" ref="G140:G161" si="43">ROUND(E140*(1+$I$1),2)</f>
        <v>77.89</v>
      </c>
      <c r="H140" s="51">
        <f t="shared" ref="H140:H161" si="44">ROUND(D140*G140,2)</f>
        <v>15578</v>
      </c>
      <c r="I140" s="54">
        <f t="shared" si="39"/>
        <v>6.2003923130947303E-5</v>
      </c>
      <c r="K140" s="7" t="s">
        <v>12</v>
      </c>
      <c r="L140" s="8" t="s">
        <v>119</v>
      </c>
      <c r="N140" s="2">
        <v>61.03</v>
      </c>
      <c r="P140" s="2">
        <v>61.03</v>
      </c>
      <c r="R140" s="2" t="str">
        <f t="shared" si="40"/>
        <v>OK</v>
      </c>
    </row>
    <row r="141" spans="1:18" ht="31.5">
      <c r="A141" s="7" t="s">
        <v>189</v>
      </c>
      <c r="B141" s="13" t="s">
        <v>123</v>
      </c>
      <c r="C141" s="14" t="s">
        <v>13</v>
      </c>
      <c r="D141" s="24">
        <v>200</v>
      </c>
      <c r="E141" s="50">
        <f t="shared" si="41"/>
        <v>60.85</v>
      </c>
      <c r="F141" s="51">
        <f t="shared" si="42"/>
        <v>12170</v>
      </c>
      <c r="G141" s="51">
        <f t="shared" si="43"/>
        <v>77.89</v>
      </c>
      <c r="H141" s="51">
        <f t="shared" si="44"/>
        <v>15578</v>
      </c>
      <c r="I141" s="54">
        <f t="shared" si="39"/>
        <v>6.2003923130947303E-5</v>
      </c>
      <c r="K141" s="7" t="s">
        <v>12</v>
      </c>
      <c r="L141" s="12" t="s">
        <v>122</v>
      </c>
      <c r="N141" s="2">
        <v>61.03</v>
      </c>
      <c r="P141" s="2">
        <v>61.03</v>
      </c>
      <c r="R141" s="2" t="str">
        <f t="shared" si="40"/>
        <v>OK</v>
      </c>
    </row>
    <row r="142" spans="1:18" ht="47.25">
      <c r="A142" s="7" t="s">
        <v>191</v>
      </c>
      <c r="B142" s="13" t="s">
        <v>128</v>
      </c>
      <c r="C142" s="14" t="s">
        <v>84</v>
      </c>
      <c r="D142" s="24">
        <v>4200</v>
      </c>
      <c r="E142" s="50">
        <f t="shared" si="41"/>
        <v>5.08</v>
      </c>
      <c r="F142" s="51">
        <f t="shared" si="42"/>
        <v>21336</v>
      </c>
      <c r="G142" s="51">
        <f t="shared" si="43"/>
        <v>6.5</v>
      </c>
      <c r="H142" s="51">
        <f t="shared" si="44"/>
        <v>27300</v>
      </c>
      <c r="I142" s="54">
        <f t="shared" si="39"/>
        <v>1.0866010408748628E-4</v>
      </c>
      <c r="K142" s="7" t="s">
        <v>12</v>
      </c>
      <c r="L142" s="12" t="s">
        <v>127</v>
      </c>
      <c r="N142" s="2">
        <v>5.0999999999999996</v>
      </c>
      <c r="P142" s="2">
        <v>5.0999999999999996</v>
      </c>
      <c r="R142" s="2" t="str">
        <f t="shared" si="40"/>
        <v>OK</v>
      </c>
    </row>
    <row r="143" spans="1:18">
      <c r="A143" s="7" t="s">
        <v>193</v>
      </c>
      <c r="B143" s="13" t="s">
        <v>126</v>
      </c>
      <c r="C143" s="14" t="s">
        <v>84</v>
      </c>
      <c r="D143" s="24">
        <v>4200</v>
      </c>
      <c r="E143" s="50">
        <f t="shared" si="41"/>
        <v>4.43</v>
      </c>
      <c r="F143" s="51">
        <f t="shared" si="42"/>
        <v>18606</v>
      </c>
      <c r="G143" s="51">
        <f t="shared" si="43"/>
        <v>5.67</v>
      </c>
      <c r="H143" s="51">
        <f t="shared" si="44"/>
        <v>23814</v>
      </c>
      <c r="I143" s="54">
        <f t="shared" si="39"/>
        <v>9.4785044642468793E-5</v>
      </c>
      <c r="K143" s="7" t="s">
        <v>12</v>
      </c>
      <c r="L143" s="12" t="s">
        <v>125</v>
      </c>
      <c r="N143" s="2">
        <v>4.4400000000000004</v>
      </c>
      <c r="P143" s="2">
        <v>4.4400000000000004</v>
      </c>
      <c r="R143" s="2" t="str">
        <f t="shared" si="40"/>
        <v>OK</v>
      </c>
    </row>
    <row r="144" spans="1:18" ht="31.5">
      <c r="A144" s="7" t="s">
        <v>194</v>
      </c>
      <c r="B144" s="13" t="s">
        <v>130</v>
      </c>
      <c r="C144" s="14" t="s">
        <v>84</v>
      </c>
      <c r="D144" s="24">
        <v>15000</v>
      </c>
      <c r="E144" s="50">
        <f t="shared" si="41"/>
        <v>12.22</v>
      </c>
      <c r="F144" s="51">
        <f t="shared" si="42"/>
        <v>183300</v>
      </c>
      <c r="G144" s="51">
        <f t="shared" si="43"/>
        <v>15.64</v>
      </c>
      <c r="H144" s="51">
        <f t="shared" si="44"/>
        <v>234600</v>
      </c>
      <c r="I144" s="54">
        <f t="shared" si="39"/>
        <v>9.3376045490565129E-4</v>
      </c>
      <c r="K144" s="7" t="s">
        <v>12</v>
      </c>
      <c r="L144" s="12" t="s">
        <v>129</v>
      </c>
      <c r="N144" s="2">
        <v>12.26</v>
      </c>
      <c r="P144" s="2">
        <v>12.26</v>
      </c>
      <c r="R144" s="2" t="str">
        <f t="shared" si="40"/>
        <v>OK</v>
      </c>
    </row>
    <row r="145" spans="1:18">
      <c r="A145" s="7" t="s">
        <v>195</v>
      </c>
      <c r="B145" s="13" t="s">
        <v>1976</v>
      </c>
      <c r="C145" s="14" t="s">
        <v>84</v>
      </c>
      <c r="D145" s="24">
        <v>50000</v>
      </c>
      <c r="E145" s="50">
        <f t="shared" si="41"/>
        <v>5.3</v>
      </c>
      <c r="F145" s="51">
        <f t="shared" si="42"/>
        <v>265000</v>
      </c>
      <c r="G145" s="51">
        <f t="shared" si="43"/>
        <v>6.78</v>
      </c>
      <c r="H145" s="51">
        <f t="shared" si="44"/>
        <v>339000</v>
      </c>
      <c r="I145" s="54">
        <f t="shared" si="39"/>
        <v>1.3492957980094449E-3</v>
      </c>
      <c r="K145" s="7" t="s">
        <v>159</v>
      </c>
      <c r="L145" s="12" t="s">
        <v>1975</v>
      </c>
      <c r="N145" s="2">
        <v>5.32</v>
      </c>
      <c r="P145" s="2">
        <v>5.32</v>
      </c>
      <c r="R145" s="2" t="str">
        <f t="shared" si="40"/>
        <v>OK</v>
      </c>
    </row>
    <row r="146" spans="1:18" ht="31.5">
      <c r="A146" s="7" t="s">
        <v>196</v>
      </c>
      <c r="B146" s="13" t="s">
        <v>141</v>
      </c>
      <c r="C146" s="14" t="s">
        <v>135</v>
      </c>
      <c r="D146" s="24">
        <v>200</v>
      </c>
      <c r="E146" s="50">
        <f t="shared" si="41"/>
        <v>68.41</v>
      </c>
      <c r="F146" s="51">
        <f t="shared" si="42"/>
        <v>13682</v>
      </c>
      <c r="G146" s="51">
        <f t="shared" si="43"/>
        <v>87.56</v>
      </c>
      <c r="H146" s="51">
        <f t="shared" si="44"/>
        <v>17512</v>
      </c>
      <c r="I146" s="54">
        <f t="shared" si="39"/>
        <v>6.9701675559709141E-5</v>
      </c>
      <c r="K146" s="7" t="s">
        <v>12</v>
      </c>
      <c r="L146" s="12" t="s">
        <v>140</v>
      </c>
      <c r="N146" s="2">
        <v>68.62</v>
      </c>
      <c r="P146" s="2">
        <v>68.62</v>
      </c>
      <c r="R146" s="2" t="str">
        <f t="shared" si="40"/>
        <v>OK</v>
      </c>
    </row>
    <row r="147" spans="1:18" ht="31.5">
      <c r="A147" s="7" t="s">
        <v>197</v>
      </c>
      <c r="B147" s="13" t="s">
        <v>132</v>
      </c>
      <c r="C147" s="14" t="s">
        <v>13</v>
      </c>
      <c r="D147" s="24">
        <v>8000</v>
      </c>
      <c r="E147" s="50">
        <f t="shared" si="41"/>
        <v>13.33</v>
      </c>
      <c r="F147" s="51">
        <f t="shared" si="42"/>
        <v>106640</v>
      </c>
      <c r="G147" s="51">
        <f t="shared" si="43"/>
        <v>17.059999999999999</v>
      </c>
      <c r="H147" s="51">
        <f t="shared" si="44"/>
        <v>136480</v>
      </c>
      <c r="I147" s="54">
        <f t="shared" si="39"/>
        <v>5.4322091596557245E-4</v>
      </c>
      <c r="K147" s="7" t="s">
        <v>12</v>
      </c>
      <c r="L147" s="12" t="s">
        <v>131</v>
      </c>
      <c r="N147" s="2">
        <v>13.37</v>
      </c>
      <c r="P147" s="2">
        <v>13.37</v>
      </c>
      <c r="R147" s="2" t="str">
        <f t="shared" si="40"/>
        <v>OK</v>
      </c>
    </row>
    <row r="148" spans="1:18" ht="31.5">
      <c r="A148" s="7" t="s">
        <v>2933</v>
      </c>
      <c r="B148" s="13" t="s">
        <v>134</v>
      </c>
      <c r="C148" s="14" t="s">
        <v>13</v>
      </c>
      <c r="D148" s="24">
        <v>8000</v>
      </c>
      <c r="E148" s="50">
        <f t="shared" si="41"/>
        <v>13.33</v>
      </c>
      <c r="F148" s="51">
        <f t="shared" si="42"/>
        <v>106640</v>
      </c>
      <c r="G148" s="51">
        <f t="shared" si="43"/>
        <v>17.059999999999999</v>
      </c>
      <c r="H148" s="51">
        <f t="shared" si="44"/>
        <v>136480</v>
      </c>
      <c r="I148" s="54">
        <f t="shared" si="39"/>
        <v>5.4322091596557245E-4</v>
      </c>
      <c r="K148" s="7" t="s">
        <v>12</v>
      </c>
      <c r="L148" s="12" t="s">
        <v>133</v>
      </c>
      <c r="N148" s="2">
        <v>13.37</v>
      </c>
      <c r="P148" s="2">
        <v>13.37</v>
      </c>
      <c r="R148" s="2" t="str">
        <f t="shared" si="40"/>
        <v>OK</v>
      </c>
    </row>
    <row r="149" spans="1:18" ht="47.25">
      <c r="A149" s="7" t="s">
        <v>2934</v>
      </c>
      <c r="B149" s="13" t="s">
        <v>137</v>
      </c>
      <c r="C149" s="14" t="s">
        <v>135</v>
      </c>
      <c r="D149" s="24">
        <v>6000</v>
      </c>
      <c r="E149" s="50">
        <f t="shared" si="41"/>
        <v>29.17</v>
      </c>
      <c r="F149" s="51">
        <f t="shared" si="42"/>
        <v>175020</v>
      </c>
      <c r="G149" s="51">
        <f t="shared" si="43"/>
        <v>37.340000000000003</v>
      </c>
      <c r="H149" s="51">
        <f t="shared" si="44"/>
        <v>224040</v>
      </c>
      <c r="I149" s="54">
        <f t="shared" si="39"/>
        <v>8.9172929376411813E-4</v>
      </c>
      <c r="K149" s="7" t="s">
        <v>12</v>
      </c>
      <c r="L149" s="12" t="s">
        <v>136</v>
      </c>
      <c r="N149" s="2">
        <v>29.259</v>
      </c>
      <c r="P149" s="2">
        <v>29.259</v>
      </c>
      <c r="R149" s="2" t="str">
        <f t="shared" si="40"/>
        <v>OK</v>
      </c>
    </row>
    <row r="150" spans="1:18">
      <c r="A150" s="7" t="s">
        <v>2935</v>
      </c>
      <c r="B150" s="13" t="s">
        <v>139</v>
      </c>
      <c r="C150" s="14" t="s">
        <v>13</v>
      </c>
      <c r="D150" s="24">
        <v>120</v>
      </c>
      <c r="E150" s="50">
        <f t="shared" si="41"/>
        <v>682.99</v>
      </c>
      <c r="F150" s="51">
        <f t="shared" si="42"/>
        <v>81958.8</v>
      </c>
      <c r="G150" s="51">
        <f t="shared" si="43"/>
        <v>874.23</v>
      </c>
      <c r="H150" s="51">
        <f t="shared" si="44"/>
        <v>104907.6</v>
      </c>
      <c r="I150" s="54">
        <f t="shared" si="39"/>
        <v>4.1755570459957423E-4</v>
      </c>
      <c r="K150" s="7" t="s">
        <v>12</v>
      </c>
      <c r="L150" s="12" t="s">
        <v>138</v>
      </c>
      <c r="N150" s="2">
        <v>685.05</v>
      </c>
      <c r="P150" s="2">
        <v>685.05</v>
      </c>
      <c r="R150" s="2" t="str">
        <f t="shared" si="40"/>
        <v>OK</v>
      </c>
    </row>
    <row r="151" spans="1:18">
      <c r="A151" s="7" t="s">
        <v>2936</v>
      </c>
      <c r="B151" s="13" t="s">
        <v>143</v>
      </c>
      <c r="C151" s="14" t="s">
        <v>135</v>
      </c>
      <c r="D151" s="24">
        <v>100</v>
      </c>
      <c r="E151" s="50">
        <f t="shared" si="41"/>
        <v>363.82</v>
      </c>
      <c r="F151" s="51">
        <f t="shared" si="42"/>
        <v>36382</v>
      </c>
      <c r="G151" s="51">
        <f t="shared" si="43"/>
        <v>465.69</v>
      </c>
      <c r="H151" s="51">
        <f t="shared" si="44"/>
        <v>46569</v>
      </c>
      <c r="I151" s="54">
        <f t="shared" si="39"/>
        <v>1.8535503250000543E-4</v>
      </c>
      <c r="K151" s="7" t="s">
        <v>12</v>
      </c>
      <c r="L151" s="12" t="s">
        <v>142</v>
      </c>
      <c r="N151" s="2">
        <v>364.91</v>
      </c>
      <c r="P151" s="2">
        <v>364.91</v>
      </c>
      <c r="R151" s="2" t="str">
        <f t="shared" si="40"/>
        <v>OK</v>
      </c>
    </row>
    <row r="152" spans="1:18">
      <c r="A152" s="7" t="s">
        <v>2937</v>
      </c>
      <c r="B152" s="13" t="s">
        <v>145</v>
      </c>
      <c r="C152" s="14" t="s">
        <v>135</v>
      </c>
      <c r="D152" s="24">
        <v>200</v>
      </c>
      <c r="E152" s="50">
        <f t="shared" si="41"/>
        <v>119.84</v>
      </c>
      <c r="F152" s="51">
        <f t="shared" si="42"/>
        <v>23968</v>
      </c>
      <c r="G152" s="51">
        <f t="shared" si="43"/>
        <v>153.4</v>
      </c>
      <c r="H152" s="51">
        <f t="shared" si="44"/>
        <v>30680</v>
      </c>
      <c r="I152" s="54">
        <f t="shared" si="39"/>
        <v>1.2211325983165123E-4</v>
      </c>
      <c r="K152" s="7" t="s">
        <v>12</v>
      </c>
      <c r="L152" s="12" t="s">
        <v>144</v>
      </c>
      <c r="N152" s="2">
        <v>120.2</v>
      </c>
      <c r="P152" s="2">
        <v>120.2</v>
      </c>
      <c r="R152" s="2" t="str">
        <f t="shared" si="40"/>
        <v>OK</v>
      </c>
    </row>
    <row r="153" spans="1:18" ht="31.5">
      <c r="A153" s="7" t="s">
        <v>3135</v>
      </c>
      <c r="B153" s="13" t="s">
        <v>1978</v>
      </c>
      <c r="C153" s="14" t="s">
        <v>162</v>
      </c>
      <c r="D153" s="24">
        <v>10000</v>
      </c>
      <c r="E153" s="50">
        <f t="shared" si="41"/>
        <v>21.71</v>
      </c>
      <c r="F153" s="51">
        <f t="shared" si="42"/>
        <v>217100</v>
      </c>
      <c r="G153" s="51">
        <f t="shared" si="43"/>
        <v>27.79</v>
      </c>
      <c r="H153" s="51">
        <f t="shared" si="44"/>
        <v>277900</v>
      </c>
      <c r="I153" s="54">
        <f t="shared" si="39"/>
        <v>1.1061041364803089E-3</v>
      </c>
      <c r="K153" s="7" t="s">
        <v>159</v>
      </c>
      <c r="L153" s="12" t="s">
        <v>1977</v>
      </c>
      <c r="N153" s="2">
        <v>21.78</v>
      </c>
      <c r="P153" s="2">
        <v>21.78</v>
      </c>
      <c r="R153" s="2" t="str">
        <f t="shared" si="40"/>
        <v>OK</v>
      </c>
    </row>
    <row r="154" spans="1:18" ht="31.5">
      <c r="A154" s="7" t="s">
        <v>3136</v>
      </c>
      <c r="B154" s="13" t="s">
        <v>2620</v>
      </c>
      <c r="C154" s="14" t="s">
        <v>135</v>
      </c>
      <c r="D154" s="24">
        <v>100</v>
      </c>
      <c r="E154" s="50">
        <f t="shared" si="41"/>
        <v>592.02</v>
      </c>
      <c r="F154" s="51">
        <f t="shared" si="42"/>
        <v>59202</v>
      </c>
      <c r="G154" s="51">
        <f t="shared" si="43"/>
        <v>757.79</v>
      </c>
      <c r="H154" s="51">
        <f t="shared" si="44"/>
        <v>75779</v>
      </c>
      <c r="I154" s="54">
        <f t="shared" si="39"/>
        <v>3.0161736365002281E-4</v>
      </c>
      <c r="K154" s="7" t="s">
        <v>677</v>
      </c>
      <c r="L154" s="12">
        <v>98302</v>
      </c>
      <c r="N154" s="2">
        <v>593.79999999999995</v>
      </c>
      <c r="P154" s="2">
        <v>593.79999999999995</v>
      </c>
      <c r="R154" s="2" t="str">
        <f t="shared" si="40"/>
        <v>OK</v>
      </c>
    </row>
    <row r="155" spans="1:18" ht="31.5">
      <c r="A155" s="7" t="s">
        <v>3137</v>
      </c>
      <c r="B155" s="13" t="s">
        <v>2621</v>
      </c>
      <c r="C155" s="14" t="s">
        <v>135</v>
      </c>
      <c r="D155" s="24">
        <v>100</v>
      </c>
      <c r="E155" s="50">
        <f t="shared" si="41"/>
        <v>936.26</v>
      </c>
      <c r="F155" s="51">
        <f t="shared" si="42"/>
        <v>93626</v>
      </c>
      <c r="G155" s="51">
        <f t="shared" si="43"/>
        <v>1198.4100000000001</v>
      </c>
      <c r="H155" s="51">
        <f t="shared" si="44"/>
        <v>119841</v>
      </c>
      <c r="I155" s="54">
        <f t="shared" si="39"/>
        <v>4.7699397560250708E-4</v>
      </c>
      <c r="K155" s="7" t="s">
        <v>677</v>
      </c>
      <c r="L155" s="12">
        <v>98304</v>
      </c>
      <c r="N155" s="2">
        <v>939.08</v>
      </c>
      <c r="P155" s="2">
        <v>939.08</v>
      </c>
      <c r="R155" s="2" t="str">
        <f t="shared" si="40"/>
        <v>OK</v>
      </c>
    </row>
    <row r="156" spans="1:18">
      <c r="A156" s="7" t="s">
        <v>3138</v>
      </c>
      <c r="B156" s="13" t="s">
        <v>147</v>
      </c>
      <c r="C156" s="14" t="s">
        <v>135</v>
      </c>
      <c r="D156" s="24">
        <v>180</v>
      </c>
      <c r="E156" s="50">
        <f t="shared" si="41"/>
        <v>9.35</v>
      </c>
      <c r="F156" s="51">
        <f t="shared" si="42"/>
        <v>1683</v>
      </c>
      <c r="G156" s="51">
        <f t="shared" si="43"/>
        <v>11.97</v>
      </c>
      <c r="H156" s="51">
        <f t="shared" si="44"/>
        <v>2154.6</v>
      </c>
      <c r="I156" s="54">
        <f t="shared" si="39"/>
        <v>8.5757897533662246E-6</v>
      </c>
      <c r="K156" s="7" t="s">
        <v>12</v>
      </c>
      <c r="L156" s="12" t="s">
        <v>146</v>
      </c>
      <c r="N156" s="2">
        <v>9.3800000000000008</v>
      </c>
      <c r="P156" s="2">
        <v>9.3800000000000008</v>
      </c>
      <c r="R156" s="2" t="str">
        <f t="shared" si="40"/>
        <v>OK</v>
      </c>
    </row>
    <row r="157" spans="1:18" ht="31.5">
      <c r="A157" s="7" t="s">
        <v>3139</v>
      </c>
      <c r="B157" s="13" t="s">
        <v>2753</v>
      </c>
      <c r="C157" s="14" t="s">
        <v>135</v>
      </c>
      <c r="D157" s="24">
        <v>10000</v>
      </c>
      <c r="E157" s="50">
        <f t="shared" si="41"/>
        <v>34.71</v>
      </c>
      <c r="F157" s="51">
        <f t="shared" si="42"/>
        <v>347100</v>
      </c>
      <c r="G157" s="51">
        <f t="shared" si="43"/>
        <v>44.43</v>
      </c>
      <c r="H157" s="51">
        <f t="shared" si="44"/>
        <v>444300</v>
      </c>
      <c r="I157" s="54">
        <f t="shared" si="39"/>
        <v>1.7684133423468921E-3</v>
      </c>
      <c r="K157" s="7" t="s">
        <v>677</v>
      </c>
      <c r="L157" s="12">
        <v>98307</v>
      </c>
      <c r="N157" s="2">
        <v>34.81</v>
      </c>
      <c r="P157" s="2">
        <v>34.81</v>
      </c>
      <c r="R157" s="2" t="str">
        <f t="shared" si="40"/>
        <v>OK</v>
      </c>
    </row>
    <row r="158" spans="1:18">
      <c r="A158" s="7" t="s">
        <v>3140</v>
      </c>
      <c r="B158" s="17" t="s">
        <v>149</v>
      </c>
      <c r="C158" s="18" t="s">
        <v>135</v>
      </c>
      <c r="D158" s="25">
        <v>2000</v>
      </c>
      <c r="E158" s="50">
        <f t="shared" si="41"/>
        <v>67.400000000000006</v>
      </c>
      <c r="F158" s="51">
        <f t="shared" si="42"/>
        <v>134800</v>
      </c>
      <c r="G158" s="51">
        <f t="shared" si="43"/>
        <v>86.27</v>
      </c>
      <c r="H158" s="51">
        <f t="shared" si="44"/>
        <v>172540</v>
      </c>
      <c r="I158" s="54">
        <f t="shared" si="39"/>
        <v>6.8674777872728505E-4</v>
      </c>
      <c r="K158" s="7" t="s">
        <v>12</v>
      </c>
      <c r="L158" s="16" t="s">
        <v>148</v>
      </c>
      <c r="N158" s="2">
        <v>67.599999999999994</v>
      </c>
      <c r="P158" s="2">
        <v>67.599999999999994</v>
      </c>
      <c r="R158" s="2" t="str">
        <f t="shared" si="40"/>
        <v>OK</v>
      </c>
    </row>
    <row r="159" spans="1:18">
      <c r="A159" s="7" t="s">
        <v>3141</v>
      </c>
      <c r="B159" s="13" t="s">
        <v>151</v>
      </c>
      <c r="C159" s="14" t="s">
        <v>135</v>
      </c>
      <c r="D159" s="24">
        <v>2000</v>
      </c>
      <c r="E159" s="50">
        <f t="shared" si="41"/>
        <v>52.39</v>
      </c>
      <c r="F159" s="51">
        <f t="shared" si="42"/>
        <v>104780</v>
      </c>
      <c r="G159" s="51">
        <f t="shared" si="43"/>
        <v>67.06</v>
      </c>
      <c r="H159" s="51">
        <f t="shared" si="44"/>
        <v>134120</v>
      </c>
      <c r="I159" s="54">
        <f t="shared" si="39"/>
        <v>5.3382758828621462E-4</v>
      </c>
      <c r="K159" s="7" t="s">
        <v>12</v>
      </c>
      <c r="L159" s="12" t="s">
        <v>150</v>
      </c>
      <c r="N159" s="2">
        <v>52.55</v>
      </c>
      <c r="P159" s="2">
        <v>52.55</v>
      </c>
      <c r="R159" s="2" t="str">
        <f t="shared" si="40"/>
        <v>OK</v>
      </c>
    </row>
    <row r="160" spans="1:18" ht="31.5">
      <c r="A160" s="7" t="s">
        <v>3142</v>
      </c>
      <c r="B160" s="13" t="s">
        <v>2622</v>
      </c>
      <c r="C160" s="14" t="s">
        <v>13</v>
      </c>
      <c r="D160" s="24">
        <v>2000</v>
      </c>
      <c r="E160" s="50">
        <f t="shared" si="41"/>
        <v>22.77</v>
      </c>
      <c r="F160" s="51">
        <f t="shared" si="42"/>
        <v>45540</v>
      </c>
      <c r="G160" s="51">
        <f t="shared" si="43"/>
        <v>29.15</v>
      </c>
      <c r="H160" s="51">
        <f t="shared" si="44"/>
        <v>58300</v>
      </c>
      <c r="I160" s="54">
        <f t="shared" si="39"/>
        <v>2.3204703546888096E-4</v>
      </c>
      <c r="K160" s="7" t="s">
        <v>677</v>
      </c>
      <c r="L160" s="12">
        <v>98308</v>
      </c>
      <c r="N160" s="2">
        <v>22.84</v>
      </c>
      <c r="P160" s="2">
        <v>22.84</v>
      </c>
      <c r="R160" s="2" t="str">
        <f t="shared" si="40"/>
        <v>OK</v>
      </c>
    </row>
    <row r="161" spans="1:18">
      <c r="A161" s="7" t="s">
        <v>3143</v>
      </c>
      <c r="B161" s="13" t="s">
        <v>1980</v>
      </c>
      <c r="C161" s="14" t="s">
        <v>162</v>
      </c>
      <c r="D161" s="24">
        <v>2000</v>
      </c>
      <c r="E161" s="50">
        <f t="shared" si="41"/>
        <v>23.18</v>
      </c>
      <c r="F161" s="51">
        <f t="shared" si="42"/>
        <v>46360</v>
      </c>
      <c r="G161" s="51">
        <f t="shared" si="43"/>
        <v>29.67</v>
      </c>
      <c r="H161" s="51">
        <f t="shared" si="44"/>
        <v>59340</v>
      </c>
      <c r="I161" s="54">
        <f t="shared" si="39"/>
        <v>2.361864680055471E-4</v>
      </c>
      <c r="K161" s="7" t="s">
        <v>159</v>
      </c>
      <c r="L161" s="12" t="s">
        <v>1979</v>
      </c>
      <c r="N161" s="2">
        <v>23.25</v>
      </c>
      <c r="P161" s="2">
        <v>23.25</v>
      </c>
      <c r="R161" s="2" t="str">
        <f t="shared" si="40"/>
        <v>OK</v>
      </c>
    </row>
    <row r="162" spans="1:18">
      <c r="A162" s="3">
        <v>10</v>
      </c>
      <c r="B162" s="36" t="s">
        <v>1124</v>
      </c>
      <c r="C162" s="20" t="s">
        <v>56</v>
      </c>
      <c r="D162" s="6" t="s">
        <v>56</v>
      </c>
      <c r="E162" s="6"/>
      <c r="F162" s="6"/>
      <c r="G162" s="6"/>
      <c r="H162" s="61">
        <f>SUM(H163:H169)</f>
        <v>1457106</v>
      </c>
      <c r="I162" s="62">
        <f t="shared" si="39"/>
        <v>5.7996076786264025E-3</v>
      </c>
      <c r="K162" s="4"/>
      <c r="L162" s="5"/>
      <c r="R162" s="2" t="str">
        <f t="shared" si="40"/>
        <v>OK</v>
      </c>
    </row>
    <row r="163" spans="1:18" ht="31.5">
      <c r="A163" s="7" t="s">
        <v>207</v>
      </c>
      <c r="B163" s="9" t="s">
        <v>1140</v>
      </c>
      <c r="C163" s="10" t="s">
        <v>58</v>
      </c>
      <c r="D163" s="11">
        <v>4900</v>
      </c>
      <c r="E163" s="50">
        <f t="shared" ref="E163:E169" si="45">ROUND(N163*$N$4,2)</f>
        <v>23.94</v>
      </c>
      <c r="F163" s="51">
        <f t="shared" ref="F163:F169" si="46">ROUND(D163*E163,2)</f>
        <v>117306</v>
      </c>
      <c r="G163" s="51">
        <f t="shared" ref="G163:G169" si="47">ROUND(E163*(1+$I$1),2)</f>
        <v>30.64</v>
      </c>
      <c r="H163" s="51">
        <f t="shared" ref="H163:H169" si="48">ROUND(D163*G163,2)</f>
        <v>150136</v>
      </c>
      <c r="I163" s="54">
        <f t="shared" si="39"/>
        <v>5.9757484935087329E-4</v>
      </c>
      <c r="K163" s="7" t="s">
        <v>12</v>
      </c>
      <c r="L163" s="38" t="s">
        <v>1139</v>
      </c>
      <c r="N163" s="85">
        <v>24.01</v>
      </c>
      <c r="P163" s="2">
        <v>24.01</v>
      </c>
      <c r="R163" s="2" t="str">
        <f t="shared" si="40"/>
        <v>OK</v>
      </c>
    </row>
    <row r="164" spans="1:18">
      <c r="A164" s="7" t="s">
        <v>209</v>
      </c>
      <c r="B164" s="9" t="s">
        <v>1133</v>
      </c>
      <c r="C164" s="10" t="s">
        <v>84</v>
      </c>
      <c r="D164" s="11">
        <v>5600</v>
      </c>
      <c r="E164" s="50">
        <f t="shared" si="45"/>
        <v>33.299999999999997</v>
      </c>
      <c r="F164" s="51">
        <f t="shared" si="46"/>
        <v>186480</v>
      </c>
      <c r="G164" s="51">
        <f t="shared" si="47"/>
        <v>42.62</v>
      </c>
      <c r="H164" s="51">
        <f t="shared" si="48"/>
        <v>238672</v>
      </c>
      <c r="I164" s="54">
        <f t="shared" si="39"/>
        <v>9.4996792537613642E-4</v>
      </c>
      <c r="K164" s="7" t="s">
        <v>159</v>
      </c>
      <c r="L164" s="38" t="s">
        <v>1132</v>
      </c>
      <c r="N164" s="85">
        <v>33.4</v>
      </c>
      <c r="P164" s="2">
        <v>33.4</v>
      </c>
      <c r="R164" s="2" t="str">
        <f t="shared" si="40"/>
        <v>OK</v>
      </c>
    </row>
    <row r="165" spans="1:18" ht="47.25">
      <c r="A165" s="7" t="s">
        <v>210</v>
      </c>
      <c r="B165" s="9" t="s">
        <v>1143</v>
      </c>
      <c r="C165" s="10" t="s">
        <v>58</v>
      </c>
      <c r="D165" s="11">
        <v>4900</v>
      </c>
      <c r="E165" s="50">
        <f t="shared" si="45"/>
        <v>39.9</v>
      </c>
      <c r="F165" s="51">
        <f t="shared" si="46"/>
        <v>195510</v>
      </c>
      <c r="G165" s="51">
        <f t="shared" si="47"/>
        <v>51.07</v>
      </c>
      <c r="H165" s="51">
        <f t="shared" si="48"/>
        <v>250243</v>
      </c>
      <c r="I165" s="54">
        <f t="shared" si="39"/>
        <v>9.9602309257014032E-4</v>
      </c>
      <c r="K165" s="7" t="s">
        <v>12</v>
      </c>
      <c r="L165" s="38" t="s">
        <v>1142</v>
      </c>
      <c r="N165" s="85">
        <v>40.020000000000003</v>
      </c>
      <c r="P165" s="2">
        <v>40.020000000000003</v>
      </c>
      <c r="R165" s="2" t="str">
        <f t="shared" si="40"/>
        <v>OK</v>
      </c>
    </row>
    <row r="166" spans="1:18">
      <c r="A166" s="7" t="s">
        <v>213</v>
      </c>
      <c r="B166" s="13" t="s">
        <v>1127</v>
      </c>
      <c r="C166" s="14" t="s">
        <v>84</v>
      </c>
      <c r="D166" s="11">
        <v>5600</v>
      </c>
      <c r="E166" s="50">
        <f t="shared" si="45"/>
        <v>29.26</v>
      </c>
      <c r="F166" s="51">
        <f t="shared" si="46"/>
        <v>163856</v>
      </c>
      <c r="G166" s="51">
        <f t="shared" si="47"/>
        <v>37.450000000000003</v>
      </c>
      <c r="H166" s="51">
        <f t="shared" si="48"/>
        <v>209720</v>
      </c>
      <c r="I166" s="54">
        <f t="shared" si="39"/>
        <v>8.3473249191309969E-4</v>
      </c>
      <c r="K166" s="7" t="s">
        <v>159</v>
      </c>
      <c r="L166" s="34" t="s">
        <v>1126</v>
      </c>
      <c r="N166" s="85">
        <v>29.35</v>
      </c>
      <c r="P166" s="2">
        <v>29.35</v>
      </c>
      <c r="R166" s="2" t="str">
        <f t="shared" si="40"/>
        <v>OK</v>
      </c>
    </row>
    <row r="167" spans="1:18">
      <c r="A167" s="7" t="s">
        <v>214</v>
      </c>
      <c r="B167" s="13" t="s">
        <v>1130</v>
      </c>
      <c r="C167" s="14" t="s">
        <v>84</v>
      </c>
      <c r="D167" s="11">
        <v>5600</v>
      </c>
      <c r="E167" s="50">
        <f t="shared" si="45"/>
        <v>34.729999999999997</v>
      </c>
      <c r="F167" s="51">
        <f t="shared" si="46"/>
        <v>194488</v>
      </c>
      <c r="G167" s="51">
        <f t="shared" si="47"/>
        <v>44.45</v>
      </c>
      <c r="H167" s="51">
        <f t="shared" si="48"/>
        <v>248920</v>
      </c>
      <c r="I167" s="54">
        <f t="shared" si="39"/>
        <v>9.9075725675666984E-4</v>
      </c>
      <c r="K167" s="7" t="s">
        <v>159</v>
      </c>
      <c r="L167" s="34" t="s">
        <v>1129</v>
      </c>
      <c r="N167" s="85">
        <v>34.83</v>
      </c>
      <c r="P167" s="2">
        <v>34.83</v>
      </c>
      <c r="R167" s="2" t="str">
        <f t="shared" si="40"/>
        <v>OK</v>
      </c>
    </row>
    <row r="168" spans="1:18" ht="31.5">
      <c r="A168" s="7" t="s">
        <v>216</v>
      </c>
      <c r="B168" s="9" t="s">
        <v>1136</v>
      </c>
      <c r="C168" s="10" t="s">
        <v>58</v>
      </c>
      <c r="D168" s="11">
        <v>4900</v>
      </c>
      <c r="E168" s="50">
        <f t="shared" si="45"/>
        <v>26.96</v>
      </c>
      <c r="F168" s="51">
        <f t="shared" si="46"/>
        <v>132104</v>
      </c>
      <c r="G168" s="51">
        <f t="shared" si="47"/>
        <v>34.51</v>
      </c>
      <c r="H168" s="51">
        <f t="shared" si="48"/>
        <v>169099</v>
      </c>
      <c r="I168" s="54">
        <f t="shared" si="39"/>
        <v>6.7305182934395021E-4</v>
      </c>
      <c r="K168" s="7" t="s">
        <v>12</v>
      </c>
      <c r="L168" s="38" t="s">
        <v>1135</v>
      </c>
      <c r="N168" s="85">
        <v>27.04</v>
      </c>
      <c r="P168" s="2">
        <v>27.04</v>
      </c>
      <c r="R168" s="2" t="str">
        <f t="shared" si="40"/>
        <v>OK</v>
      </c>
    </row>
    <row r="169" spans="1:18" ht="31.5">
      <c r="A169" s="7" t="s">
        <v>219</v>
      </c>
      <c r="B169" s="17" t="s">
        <v>2442</v>
      </c>
      <c r="C169" s="18" t="s">
        <v>58</v>
      </c>
      <c r="D169" s="19">
        <v>4900</v>
      </c>
      <c r="E169" s="50">
        <f t="shared" si="45"/>
        <v>30.34</v>
      </c>
      <c r="F169" s="51">
        <f t="shared" si="46"/>
        <v>148666</v>
      </c>
      <c r="G169" s="51">
        <f t="shared" si="47"/>
        <v>38.840000000000003</v>
      </c>
      <c r="H169" s="51">
        <f t="shared" si="48"/>
        <v>190316</v>
      </c>
      <c r="I169" s="54">
        <f t="shared" si="39"/>
        <v>7.5750023331553251E-4</v>
      </c>
      <c r="K169" s="7" t="s">
        <v>159</v>
      </c>
      <c r="L169" s="35" t="s">
        <v>2441</v>
      </c>
      <c r="N169" s="85">
        <v>30.43</v>
      </c>
      <c r="P169" s="2">
        <v>30.43</v>
      </c>
      <c r="R169" s="2" t="str">
        <f t="shared" si="40"/>
        <v>OK</v>
      </c>
    </row>
    <row r="170" spans="1:18">
      <c r="A170" s="3">
        <v>11</v>
      </c>
      <c r="B170" s="36" t="s">
        <v>152</v>
      </c>
      <c r="C170" s="20" t="s">
        <v>56</v>
      </c>
      <c r="D170" s="6" t="s">
        <v>56</v>
      </c>
      <c r="E170" s="6"/>
      <c r="F170" s="6"/>
      <c r="G170" s="6"/>
      <c r="H170" s="61">
        <f>SUM(H171:H179)</f>
        <v>3310133.4</v>
      </c>
      <c r="I170" s="62">
        <f t="shared" si="39"/>
        <v>1.3175071054485891E-2</v>
      </c>
      <c r="K170" s="4"/>
      <c r="L170" s="5"/>
      <c r="R170" s="2" t="str">
        <f t="shared" si="40"/>
        <v>OK</v>
      </c>
    </row>
    <row r="171" spans="1:18" ht="47.25">
      <c r="A171" s="7" t="s">
        <v>320</v>
      </c>
      <c r="B171" s="9" t="s">
        <v>155</v>
      </c>
      <c r="C171" s="10" t="s">
        <v>84</v>
      </c>
      <c r="D171" s="27">
        <v>4000</v>
      </c>
      <c r="E171" s="50">
        <f t="shared" ref="E171:E179" si="49">ROUND(N171*$N$4,2)</f>
        <v>37.22</v>
      </c>
      <c r="F171" s="51">
        <f t="shared" ref="F171:F179" si="50">ROUND(D171*E171,2)</f>
        <v>148880</v>
      </c>
      <c r="G171" s="51">
        <f t="shared" ref="G171:G179" si="51">ROUND(E171*(1+$I$1),2)</f>
        <v>47.64</v>
      </c>
      <c r="H171" s="51">
        <f t="shared" ref="H171:H179" si="52">ROUND(D171*G171,2)</f>
        <v>190560</v>
      </c>
      <c r="I171" s="54">
        <f t="shared" si="39"/>
        <v>7.5847140787221195E-4</v>
      </c>
      <c r="K171" s="7" t="s">
        <v>12</v>
      </c>
      <c r="L171" s="8" t="s">
        <v>154</v>
      </c>
      <c r="N171" s="2">
        <v>37.33</v>
      </c>
      <c r="P171" s="2">
        <v>37.33</v>
      </c>
      <c r="R171" s="2" t="str">
        <f t="shared" si="40"/>
        <v>OK</v>
      </c>
    </row>
    <row r="172" spans="1:18" ht="47.25">
      <c r="A172" s="7" t="s">
        <v>323</v>
      </c>
      <c r="B172" s="17" t="s">
        <v>158</v>
      </c>
      <c r="C172" s="18" t="s">
        <v>84</v>
      </c>
      <c r="D172" s="29">
        <v>4000</v>
      </c>
      <c r="E172" s="50">
        <f t="shared" si="49"/>
        <v>50.53</v>
      </c>
      <c r="F172" s="51">
        <f t="shared" si="50"/>
        <v>202120</v>
      </c>
      <c r="G172" s="51">
        <f t="shared" si="51"/>
        <v>64.680000000000007</v>
      </c>
      <c r="H172" s="51">
        <f t="shared" si="52"/>
        <v>258720</v>
      </c>
      <c r="I172" s="54">
        <f t="shared" si="39"/>
        <v>1.0297634479675623E-3</v>
      </c>
      <c r="K172" s="7" t="s">
        <v>12</v>
      </c>
      <c r="L172" s="16" t="s">
        <v>157</v>
      </c>
      <c r="N172" s="2">
        <v>50.68</v>
      </c>
      <c r="P172" s="2">
        <v>50.68</v>
      </c>
      <c r="R172" s="2" t="str">
        <f t="shared" si="40"/>
        <v>OK</v>
      </c>
    </row>
    <row r="173" spans="1:18">
      <c r="A173" s="7" t="s">
        <v>2938</v>
      </c>
      <c r="B173" s="13" t="s">
        <v>161</v>
      </c>
      <c r="C173" s="14" t="s">
        <v>162</v>
      </c>
      <c r="D173" s="30">
        <v>1100</v>
      </c>
      <c r="E173" s="50">
        <f t="shared" si="49"/>
        <v>1024.5999999999999</v>
      </c>
      <c r="F173" s="51">
        <f t="shared" si="50"/>
        <v>1127060</v>
      </c>
      <c r="G173" s="51">
        <f t="shared" si="51"/>
        <v>1311.49</v>
      </c>
      <c r="H173" s="51">
        <f t="shared" si="52"/>
        <v>1442639</v>
      </c>
      <c r="I173" s="54">
        <f t="shared" si="39"/>
        <v>5.7420257839072199E-3</v>
      </c>
      <c r="K173" s="28" t="s">
        <v>159</v>
      </c>
      <c r="L173" s="12" t="s">
        <v>160</v>
      </c>
      <c r="N173" s="2">
        <v>1027.68</v>
      </c>
      <c r="P173" s="2">
        <v>1027.68</v>
      </c>
      <c r="R173" s="2" t="str">
        <f t="shared" si="40"/>
        <v>OK</v>
      </c>
    </row>
    <row r="174" spans="1:18">
      <c r="A174" s="7" t="s">
        <v>2939</v>
      </c>
      <c r="B174" s="13" t="s">
        <v>164</v>
      </c>
      <c r="C174" s="14" t="s">
        <v>84</v>
      </c>
      <c r="D174" s="30">
        <v>1100</v>
      </c>
      <c r="E174" s="50">
        <f t="shared" si="49"/>
        <v>184.45</v>
      </c>
      <c r="F174" s="51">
        <f t="shared" si="50"/>
        <v>202895</v>
      </c>
      <c r="G174" s="51">
        <f t="shared" si="51"/>
        <v>236.1</v>
      </c>
      <c r="H174" s="51">
        <f t="shared" si="52"/>
        <v>259710</v>
      </c>
      <c r="I174" s="54">
        <f t="shared" si="39"/>
        <v>1.033703869324581E-3</v>
      </c>
      <c r="K174" s="47" t="s">
        <v>159</v>
      </c>
      <c r="L174" s="48" t="s">
        <v>163</v>
      </c>
      <c r="N174" s="2">
        <v>185.01</v>
      </c>
      <c r="P174" s="2">
        <v>185.01</v>
      </c>
      <c r="R174" s="2" t="str">
        <f t="shared" si="40"/>
        <v>OK</v>
      </c>
    </row>
    <row r="175" spans="1:18">
      <c r="A175" s="7" t="s">
        <v>2940</v>
      </c>
      <c r="B175" s="13" t="s">
        <v>166</v>
      </c>
      <c r="C175" s="14" t="s">
        <v>84</v>
      </c>
      <c r="D175" s="30">
        <v>800</v>
      </c>
      <c r="E175" s="50">
        <f t="shared" si="49"/>
        <v>236.05</v>
      </c>
      <c r="F175" s="51">
        <f t="shared" si="50"/>
        <v>188840</v>
      </c>
      <c r="G175" s="51">
        <f t="shared" si="51"/>
        <v>302.14</v>
      </c>
      <c r="H175" s="51">
        <f t="shared" si="52"/>
        <v>241712</v>
      </c>
      <c r="I175" s="54">
        <f t="shared" si="39"/>
        <v>9.6206780509869901E-4</v>
      </c>
      <c r="K175" s="47" t="s">
        <v>159</v>
      </c>
      <c r="L175" s="48" t="s">
        <v>165</v>
      </c>
      <c r="N175" s="2">
        <v>236.76</v>
      </c>
      <c r="P175" s="2">
        <v>236.76</v>
      </c>
      <c r="R175" s="2" t="str">
        <f t="shared" si="40"/>
        <v>OK</v>
      </c>
    </row>
    <row r="176" spans="1:18">
      <c r="A176" s="7" t="s">
        <v>2941</v>
      </c>
      <c r="B176" s="13" t="s">
        <v>168</v>
      </c>
      <c r="C176" s="14" t="s">
        <v>84</v>
      </c>
      <c r="D176" s="30">
        <v>800</v>
      </c>
      <c r="E176" s="50">
        <f t="shared" si="49"/>
        <v>293.56</v>
      </c>
      <c r="F176" s="51">
        <f t="shared" si="50"/>
        <v>234848</v>
      </c>
      <c r="G176" s="51">
        <f t="shared" si="51"/>
        <v>375.76</v>
      </c>
      <c r="H176" s="51">
        <f t="shared" si="52"/>
        <v>300608</v>
      </c>
      <c r="I176" s="54">
        <f t="shared" si="39"/>
        <v>1.1964870538289771E-3</v>
      </c>
      <c r="K176" s="47" t="s">
        <v>159</v>
      </c>
      <c r="L176" s="48" t="s">
        <v>167</v>
      </c>
      <c r="N176" s="2">
        <v>294.44</v>
      </c>
      <c r="P176" s="2">
        <v>294.44</v>
      </c>
      <c r="R176" s="2" t="str">
        <f t="shared" si="40"/>
        <v>OK</v>
      </c>
    </row>
    <row r="177" spans="1:18">
      <c r="A177" s="7" t="s">
        <v>2942</v>
      </c>
      <c r="B177" s="76" t="s">
        <v>170</v>
      </c>
      <c r="C177" s="77" t="s">
        <v>84</v>
      </c>
      <c r="D177" s="78">
        <v>800</v>
      </c>
      <c r="E177" s="50">
        <f t="shared" si="49"/>
        <v>345.2</v>
      </c>
      <c r="F177" s="51">
        <f t="shared" si="50"/>
        <v>276160</v>
      </c>
      <c r="G177" s="51">
        <f t="shared" si="51"/>
        <v>441.86</v>
      </c>
      <c r="H177" s="51">
        <f t="shared" si="52"/>
        <v>353488</v>
      </c>
      <c r="I177" s="54">
        <f t="shared" si="39"/>
        <v>1.4069612774240787E-3</v>
      </c>
      <c r="K177" s="79" t="s">
        <v>159</v>
      </c>
      <c r="L177" s="80" t="s">
        <v>169</v>
      </c>
      <c r="N177" s="2">
        <v>346.24</v>
      </c>
      <c r="P177" s="2">
        <v>346.24</v>
      </c>
      <c r="R177" s="2" t="str">
        <f t="shared" si="40"/>
        <v>OK</v>
      </c>
    </row>
    <row r="178" spans="1:18">
      <c r="A178" s="7" t="s">
        <v>2943</v>
      </c>
      <c r="B178" s="76" t="s">
        <v>2805</v>
      </c>
      <c r="C178" s="77" t="s">
        <v>84</v>
      </c>
      <c r="D178" s="78">
        <v>40</v>
      </c>
      <c r="E178" s="50">
        <f t="shared" si="49"/>
        <v>2436.29</v>
      </c>
      <c r="F178" s="51">
        <f t="shared" si="50"/>
        <v>97451.6</v>
      </c>
      <c r="G178" s="51">
        <f t="shared" si="51"/>
        <v>3118.45</v>
      </c>
      <c r="H178" s="51">
        <f t="shared" si="52"/>
        <v>124738</v>
      </c>
      <c r="I178" s="54">
        <f t="shared" si="39"/>
        <v>4.9648513053717445E-4</v>
      </c>
      <c r="K178" s="79" t="s">
        <v>736</v>
      </c>
      <c r="L178" s="80" t="s">
        <v>3938</v>
      </c>
      <c r="N178" s="2">
        <v>2443.62</v>
      </c>
      <c r="P178" s="2">
        <v>2443.62</v>
      </c>
      <c r="R178" s="2" t="str">
        <f t="shared" si="40"/>
        <v>OK</v>
      </c>
    </row>
    <row r="179" spans="1:18">
      <c r="A179" s="7" t="s">
        <v>2944</v>
      </c>
      <c r="B179" s="13" t="s">
        <v>2804</v>
      </c>
      <c r="C179" s="14" t="s">
        <v>84</v>
      </c>
      <c r="D179" s="30">
        <v>40</v>
      </c>
      <c r="E179" s="50">
        <f t="shared" si="49"/>
        <v>2694.5</v>
      </c>
      <c r="F179" s="51">
        <f t="shared" si="50"/>
        <v>107780</v>
      </c>
      <c r="G179" s="51">
        <f t="shared" si="51"/>
        <v>3448.96</v>
      </c>
      <c r="H179" s="51">
        <f t="shared" si="52"/>
        <v>137958.39999999999</v>
      </c>
      <c r="I179" s="54">
        <f t="shared" si="39"/>
        <v>5.4910527852538703E-4</v>
      </c>
      <c r="K179" s="47" t="s">
        <v>736</v>
      </c>
      <c r="L179" s="48" t="s">
        <v>3939</v>
      </c>
      <c r="N179" s="2">
        <v>2702.61</v>
      </c>
      <c r="P179" s="2">
        <v>2702.61</v>
      </c>
      <c r="R179" s="2" t="str">
        <f t="shared" si="40"/>
        <v>OK</v>
      </c>
    </row>
    <row r="180" spans="1:18">
      <c r="A180" s="3">
        <v>12</v>
      </c>
      <c r="B180" s="36" t="s">
        <v>171</v>
      </c>
      <c r="C180" s="20" t="s">
        <v>56</v>
      </c>
      <c r="D180" s="6" t="s">
        <v>56</v>
      </c>
      <c r="E180" s="6"/>
      <c r="F180" s="6"/>
      <c r="G180" s="6"/>
      <c r="H180" s="61">
        <f>SUM(H181:H186)</f>
        <v>233097.83999999997</v>
      </c>
      <c r="I180" s="62">
        <f t="shared" si="39"/>
        <v>9.2778152223326805E-4</v>
      </c>
      <c r="K180" s="4"/>
      <c r="L180" s="5"/>
      <c r="R180" s="2" t="str">
        <f t="shared" si="40"/>
        <v>OK</v>
      </c>
    </row>
    <row r="181" spans="1:18" ht="47.25">
      <c r="A181" s="7" t="s">
        <v>328</v>
      </c>
      <c r="B181" s="13" t="s">
        <v>183</v>
      </c>
      <c r="C181" s="10" t="s">
        <v>177</v>
      </c>
      <c r="D181" s="26">
        <v>12</v>
      </c>
      <c r="E181" s="50">
        <f t="shared" ref="E181:E186" si="53">ROUND(N181*$N$4,2)</f>
        <v>2203.0500000000002</v>
      </c>
      <c r="F181" s="51">
        <f t="shared" ref="F181:F186" si="54">ROUND(D181*E181,2)</f>
        <v>26436.6</v>
      </c>
      <c r="G181" s="51">
        <f t="shared" ref="G181:G186" si="55">ROUND(E181*(1+$I$1),2)</f>
        <v>2819.9</v>
      </c>
      <c r="H181" s="51">
        <f t="shared" ref="H181:H186" si="56">ROUND(D181*G181,2)</f>
        <v>33838.800000000003</v>
      </c>
      <c r="I181" s="54">
        <f t="shared" si="39"/>
        <v>1.3468599011705608E-4</v>
      </c>
      <c r="K181" s="7" t="s">
        <v>1834</v>
      </c>
      <c r="L181" s="12" t="s">
        <v>182</v>
      </c>
      <c r="N181" s="2">
        <v>2209.6799999999998</v>
      </c>
      <c r="P181" s="2">
        <v>2209.6799999999998</v>
      </c>
      <c r="R181" s="2" t="str">
        <f t="shared" si="40"/>
        <v>OK</v>
      </c>
    </row>
    <row r="182" spans="1:18" ht="47.25">
      <c r="A182" s="7" t="s">
        <v>329</v>
      </c>
      <c r="B182" s="13" t="s">
        <v>186</v>
      </c>
      <c r="C182" s="14" t="s">
        <v>177</v>
      </c>
      <c r="D182" s="24">
        <v>12</v>
      </c>
      <c r="E182" s="50">
        <f t="shared" si="53"/>
        <v>1991.02</v>
      </c>
      <c r="F182" s="51">
        <f t="shared" si="54"/>
        <v>23892.240000000002</v>
      </c>
      <c r="G182" s="51">
        <f t="shared" si="55"/>
        <v>2548.5100000000002</v>
      </c>
      <c r="H182" s="51">
        <f t="shared" si="56"/>
        <v>30582.12</v>
      </c>
      <c r="I182" s="54">
        <f t="shared" si="39"/>
        <v>1.2172367554637347E-4</v>
      </c>
      <c r="K182" s="7" t="s">
        <v>1834</v>
      </c>
      <c r="L182" s="12" t="s">
        <v>185</v>
      </c>
      <c r="N182" s="2">
        <v>1997.01</v>
      </c>
      <c r="P182" s="2">
        <v>1997.01</v>
      </c>
      <c r="R182" s="2" t="str">
        <f t="shared" si="40"/>
        <v>OK</v>
      </c>
    </row>
    <row r="183" spans="1:18" ht="31.5">
      <c r="A183" s="7" t="s">
        <v>3144</v>
      </c>
      <c r="B183" s="13" t="s">
        <v>2623</v>
      </c>
      <c r="C183" s="14" t="s">
        <v>84</v>
      </c>
      <c r="D183" s="24">
        <v>4800</v>
      </c>
      <c r="E183" s="50">
        <f t="shared" si="53"/>
        <v>4.6500000000000004</v>
      </c>
      <c r="F183" s="51">
        <f t="shared" si="54"/>
        <v>22320</v>
      </c>
      <c r="G183" s="51">
        <f t="shared" si="55"/>
        <v>5.95</v>
      </c>
      <c r="H183" s="51">
        <f t="shared" si="56"/>
        <v>28560</v>
      </c>
      <c r="I183" s="54">
        <f t="shared" si="39"/>
        <v>1.1367518581460102E-4</v>
      </c>
      <c r="K183" s="7" t="s">
        <v>677</v>
      </c>
      <c r="L183" s="12">
        <v>93201</v>
      </c>
      <c r="N183" s="2">
        <v>4.66</v>
      </c>
      <c r="P183" s="2">
        <v>4.66</v>
      </c>
      <c r="R183" s="2" t="str">
        <f t="shared" si="40"/>
        <v>OK</v>
      </c>
    </row>
    <row r="184" spans="1:18" ht="31.5">
      <c r="A184" s="7" t="s">
        <v>3145</v>
      </c>
      <c r="B184" s="13" t="s">
        <v>2624</v>
      </c>
      <c r="C184" s="14" t="s">
        <v>84</v>
      </c>
      <c r="D184" s="24">
        <v>4800</v>
      </c>
      <c r="E184" s="50">
        <f t="shared" si="53"/>
        <v>12.32</v>
      </c>
      <c r="F184" s="51">
        <f t="shared" si="54"/>
        <v>59136</v>
      </c>
      <c r="G184" s="51">
        <f t="shared" si="55"/>
        <v>15.77</v>
      </c>
      <c r="H184" s="51">
        <f t="shared" si="56"/>
        <v>75696</v>
      </c>
      <c r="I184" s="54">
        <f t="shared" si="39"/>
        <v>3.0128700509180812E-4</v>
      </c>
      <c r="K184" s="7" t="s">
        <v>677</v>
      </c>
      <c r="L184" s="12">
        <v>93203</v>
      </c>
      <c r="N184" s="2">
        <v>12.36</v>
      </c>
      <c r="P184" s="2">
        <v>12.36</v>
      </c>
      <c r="R184" s="2" t="str">
        <f t="shared" si="40"/>
        <v>OK</v>
      </c>
    </row>
    <row r="185" spans="1:18" ht="47.25">
      <c r="A185" s="7" t="s">
        <v>3146</v>
      </c>
      <c r="B185" s="13" t="s">
        <v>176</v>
      </c>
      <c r="C185" s="14" t="s">
        <v>177</v>
      </c>
      <c r="D185" s="24">
        <v>12</v>
      </c>
      <c r="E185" s="50">
        <f t="shared" si="53"/>
        <v>2203.0500000000002</v>
      </c>
      <c r="F185" s="51">
        <f t="shared" si="54"/>
        <v>26436.6</v>
      </c>
      <c r="G185" s="51">
        <f t="shared" si="55"/>
        <v>2819.9</v>
      </c>
      <c r="H185" s="51">
        <f t="shared" si="56"/>
        <v>33838.800000000003</v>
      </c>
      <c r="I185" s="54">
        <f t="shared" si="39"/>
        <v>1.3468599011705608E-4</v>
      </c>
      <c r="K185" s="7" t="s">
        <v>1834</v>
      </c>
      <c r="L185" s="12" t="s">
        <v>175</v>
      </c>
      <c r="N185" s="2">
        <v>2209.6799999999998</v>
      </c>
      <c r="P185" s="2">
        <v>2209.6799999999998</v>
      </c>
      <c r="R185" s="2" t="str">
        <f t="shared" si="40"/>
        <v>OK</v>
      </c>
    </row>
    <row r="186" spans="1:18" ht="47.25">
      <c r="A186" s="7" t="s">
        <v>3147</v>
      </c>
      <c r="B186" s="17" t="s">
        <v>180</v>
      </c>
      <c r="C186" s="18" t="s">
        <v>177</v>
      </c>
      <c r="D186" s="25">
        <v>12</v>
      </c>
      <c r="E186" s="50">
        <f t="shared" si="53"/>
        <v>1991.02</v>
      </c>
      <c r="F186" s="51">
        <f t="shared" si="54"/>
        <v>23892.240000000002</v>
      </c>
      <c r="G186" s="51">
        <f t="shared" si="55"/>
        <v>2548.5100000000002</v>
      </c>
      <c r="H186" s="51">
        <f t="shared" si="56"/>
        <v>30582.12</v>
      </c>
      <c r="I186" s="54">
        <f t="shared" si="39"/>
        <v>1.2172367554637347E-4</v>
      </c>
      <c r="K186" s="7" t="s">
        <v>1834</v>
      </c>
      <c r="L186" s="16" t="s">
        <v>179</v>
      </c>
      <c r="N186" s="2">
        <v>1997.01</v>
      </c>
      <c r="P186" s="2">
        <v>1997.01</v>
      </c>
      <c r="R186" s="2" t="str">
        <f t="shared" si="40"/>
        <v>OK</v>
      </c>
    </row>
    <row r="187" spans="1:18">
      <c r="A187" s="3">
        <v>13</v>
      </c>
      <c r="B187" s="36" t="s">
        <v>187</v>
      </c>
      <c r="C187" s="20" t="s">
        <v>56</v>
      </c>
      <c r="D187" s="6" t="s">
        <v>56</v>
      </c>
      <c r="E187" s="6"/>
      <c r="F187" s="6"/>
      <c r="G187" s="6"/>
      <c r="H187" s="61">
        <f>SUM(H188:H204)</f>
        <v>18663550</v>
      </c>
      <c r="I187" s="62">
        <f t="shared" si="39"/>
        <v>7.4285102038168668E-2</v>
      </c>
      <c r="K187" s="4"/>
      <c r="L187" s="5"/>
      <c r="R187" s="2" t="str">
        <f t="shared" si="40"/>
        <v>OK</v>
      </c>
    </row>
    <row r="188" spans="1:18">
      <c r="A188" s="7" t="s">
        <v>686</v>
      </c>
      <c r="B188" s="9" t="s">
        <v>199</v>
      </c>
      <c r="C188" s="10" t="s">
        <v>58</v>
      </c>
      <c r="D188" s="27">
        <v>18500</v>
      </c>
      <c r="E188" s="50">
        <f t="shared" ref="E188:E204" si="57">ROUND(N188*$N$4,2)</f>
        <v>83.17</v>
      </c>
      <c r="F188" s="51">
        <f t="shared" ref="F188:F204" si="58">ROUND(D188*E188,2)</f>
        <v>1538645</v>
      </c>
      <c r="G188" s="51">
        <f t="shared" ref="G188:G204" si="59">ROUND(E188*(1+$I$1),2)</f>
        <v>106.46</v>
      </c>
      <c r="H188" s="51">
        <f t="shared" ref="H188:H204" si="60">ROUND(D188*G188,2)</f>
        <v>1969510</v>
      </c>
      <c r="I188" s="54">
        <f t="shared" si="39"/>
        <v>7.8390901685474398E-3</v>
      </c>
      <c r="K188" s="44" t="s">
        <v>159</v>
      </c>
      <c r="L188" s="84" t="s">
        <v>198</v>
      </c>
      <c r="N188" s="2">
        <v>83.42</v>
      </c>
      <c r="P188" s="2">
        <v>83.42</v>
      </c>
      <c r="R188" s="2" t="str">
        <f t="shared" si="40"/>
        <v>OK</v>
      </c>
    </row>
    <row r="189" spans="1:18">
      <c r="A189" s="7" t="s">
        <v>689</v>
      </c>
      <c r="B189" s="13" t="s">
        <v>201</v>
      </c>
      <c r="C189" s="14" t="s">
        <v>58</v>
      </c>
      <c r="D189" s="30">
        <v>18500</v>
      </c>
      <c r="E189" s="50">
        <f t="shared" si="57"/>
        <v>34.93</v>
      </c>
      <c r="F189" s="51">
        <f t="shared" si="58"/>
        <v>646205</v>
      </c>
      <c r="G189" s="51">
        <f t="shared" si="59"/>
        <v>44.71</v>
      </c>
      <c r="H189" s="51">
        <f t="shared" si="60"/>
        <v>827135</v>
      </c>
      <c r="I189" s="54">
        <f t="shared" si="39"/>
        <v>3.2921822415532221E-3</v>
      </c>
      <c r="K189" s="44" t="s">
        <v>159</v>
      </c>
      <c r="L189" s="48" t="s">
        <v>200</v>
      </c>
      <c r="N189" s="2">
        <v>35.04</v>
      </c>
      <c r="P189" s="2">
        <v>35.04</v>
      </c>
      <c r="R189" s="2" t="str">
        <f t="shared" si="40"/>
        <v>OK</v>
      </c>
    </row>
    <row r="190" spans="1:18">
      <c r="A190" s="7" t="s">
        <v>692</v>
      </c>
      <c r="B190" s="13" t="s">
        <v>203</v>
      </c>
      <c r="C190" s="14" t="s">
        <v>58</v>
      </c>
      <c r="D190" s="30">
        <v>18500</v>
      </c>
      <c r="E190" s="50">
        <f t="shared" si="57"/>
        <v>52.73</v>
      </c>
      <c r="F190" s="51">
        <f t="shared" si="58"/>
        <v>975505</v>
      </c>
      <c r="G190" s="51">
        <f t="shared" si="59"/>
        <v>67.489999999999995</v>
      </c>
      <c r="H190" s="51">
        <f t="shared" si="60"/>
        <v>1248565</v>
      </c>
      <c r="I190" s="54">
        <f t="shared" si="39"/>
        <v>4.9695678703293887E-3</v>
      </c>
      <c r="K190" s="44" t="s">
        <v>159</v>
      </c>
      <c r="L190" s="48" t="s">
        <v>202</v>
      </c>
      <c r="N190" s="2">
        <v>52.89</v>
      </c>
      <c r="P190" s="2">
        <v>52.89</v>
      </c>
      <c r="R190" s="2" t="str">
        <f t="shared" si="40"/>
        <v>OK</v>
      </c>
    </row>
    <row r="191" spans="1:18">
      <c r="A191" s="7" t="s">
        <v>695</v>
      </c>
      <c r="B191" s="13" t="s">
        <v>205</v>
      </c>
      <c r="C191" s="14" t="s">
        <v>58</v>
      </c>
      <c r="D191" s="30">
        <v>18500</v>
      </c>
      <c r="E191" s="50">
        <f t="shared" si="57"/>
        <v>70.58</v>
      </c>
      <c r="F191" s="51">
        <f t="shared" si="58"/>
        <v>1305730</v>
      </c>
      <c r="G191" s="51">
        <f t="shared" si="59"/>
        <v>90.34</v>
      </c>
      <c r="H191" s="51">
        <f t="shared" si="60"/>
        <v>1671290</v>
      </c>
      <c r="I191" s="54">
        <f t="shared" si="39"/>
        <v>6.6521078886584229E-3</v>
      </c>
      <c r="K191" s="44" t="s">
        <v>159</v>
      </c>
      <c r="L191" s="48" t="s">
        <v>204</v>
      </c>
      <c r="N191" s="2">
        <v>70.790000000000006</v>
      </c>
      <c r="P191" s="2">
        <v>70.790000000000006</v>
      </c>
      <c r="R191" s="2" t="str">
        <f t="shared" si="40"/>
        <v>OK</v>
      </c>
    </row>
    <row r="192" spans="1:18" ht="31.5">
      <c r="A192" s="7" t="s">
        <v>3148</v>
      </c>
      <c r="B192" s="13" t="s">
        <v>2000</v>
      </c>
      <c r="C192" s="14" t="s">
        <v>58</v>
      </c>
      <c r="D192" s="30">
        <v>18500</v>
      </c>
      <c r="E192" s="50">
        <f t="shared" si="57"/>
        <v>58.96</v>
      </c>
      <c r="F192" s="51">
        <f t="shared" si="58"/>
        <v>1090760</v>
      </c>
      <c r="G192" s="51">
        <f t="shared" si="59"/>
        <v>75.47</v>
      </c>
      <c r="H192" s="51">
        <f t="shared" si="60"/>
        <v>1396195</v>
      </c>
      <c r="I192" s="54">
        <f t="shared" si="39"/>
        <v>5.5571682793563336E-3</v>
      </c>
      <c r="K192" s="7" t="s">
        <v>159</v>
      </c>
      <c r="L192" s="12" t="s">
        <v>1999</v>
      </c>
      <c r="N192" s="2">
        <v>59.14</v>
      </c>
      <c r="P192" s="2">
        <v>59.14</v>
      </c>
      <c r="R192" s="2" t="str">
        <f t="shared" si="40"/>
        <v>OK</v>
      </c>
    </row>
    <row r="193" spans="1:18">
      <c r="A193" s="7" t="s">
        <v>3149</v>
      </c>
      <c r="B193" s="13" t="s">
        <v>1982</v>
      </c>
      <c r="C193" s="14" t="s">
        <v>84</v>
      </c>
      <c r="D193" s="30">
        <v>4000</v>
      </c>
      <c r="E193" s="50">
        <f t="shared" si="57"/>
        <v>24.19</v>
      </c>
      <c r="F193" s="51">
        <f t="shared" si="58"/>
        <v>96760</v>
      </c>
      <c r="G193" s="51">
        <f t="shared" si="59"/>
        <v>30.96</v>
      </c>
      <c r="H193" s="51">
        <f t="shared" si="60"/>
        <v>123840</v>
      </c>
      <c r="I193" s="54">
        <f t="shared" si="39"/>
        <v>4.9291088975070697E-4</v>
      </c>
      <c r="K193" s="7" t="s">
        <v>159</v>
      </c>
      <c r="L193" s="12" t="s">
        <v>1981</v>
      </c>
      <c r="N193" s="2">
        <v>24.26</v>
      </c>
      <c r="P193" s="2">
        <v>24.26</v>
      </c>
      <c r="R193" s="2" t="str">
        <f t="shared" si="40"/>
        <v>OK</v>
      </c>
    </row>
    <row r="194" spans="1:18" ht="31.5">
      <c r="A194" s="7" t="s">
        <v>3150</v>
      </c>
      <c r="B194" s="13" t="s">
        <v>1984</v>
      </c>
      <c r="C194" s="14" t="s">
        <v>84</v>
      </c>
      <c r="D194" s="30">
        <v>4000</v>
      </c>
      <c r="E194" s="50">
        <f t="shared" si="57"/>
        <v>39.26</v>
      </c>
      <c r="F194" s="51">
        <f t="shared" si="58"/>
        <v>157040</v>
      </c>
      <c r="G194" s="51">
        <f t="shared" si="59"/>
        <v>50.25</v>
      </c>
      <c r="H194" s="51">
        <f t="shared" si="60"/>
        <v>201000</v>
      </c>
      <c r="I194" s="54">
        <f t="shared" si="39"/>
        <v>8.0002494218259126E-4</v>
      </c>
      <c r="K194" s="7" t="s">
        <v>159</v>
      </c>
      <c r="L194" s="12" t="s">
        <v>192</v>
      </c>
      <c r="N194" s="2">
        <v>39.380000000000003</v>
      </c>
      <c r="P194" s="2">
        <v>39.380000000000003</v>
      </c>
      <c r="R194" s="2" t="str">
        <f t="shared" si="40"/>
        <v>OK</v>
      </c>
    </row>
    <row r="195" spans="1:18">
      <c r="A195" s="7" t="s">
        <v>3151</v>
      </c>
      <c r="B195" s="13" t="s">
        <v>1983</v>
      </c>
      <c r="C195" s="14" t="s">
        <v>84</v>
      </c>
      <c r="D195" s="30">
        <v>8000</v>
      </c>
      <c r="E195" s="50">
        <f t="shared" si="57"/>
        <v>70.45</v>
      </c>
      <c r="F195" s="51">
        <f t="shared" si="58"/>
        <v>563600</v>
      </c>
      <c r="G195" s="51">
        <f t="shared" si="59"/>
        <v>90.18</v>
      </c>
      <c r="H195" s="51">
        <f t="shared" si="60"/>
        <v>721440</v>
      </c>
      <c r="I195" s="54">
        <f t="shared" si="39"/>
        <v>2.8714925088965605E-3</v>
      </c>
      <c r="K195" s="7" t="s">
        <v>159</v>
      </c>
      <c r="L195" s="12" t="s">
        <v>190</v>
      </c>
      <c r="N195" s="2">
        <v>70.66</v>
      </c>
      <c r="P195" s="2">
        <v>70.66</v>
      </c>
      <c r="R195" s="2" t="str">
        <f t="shared" si="40"/>
        <v>OK</v>
      </c>
    </row>
    <row r="196" spans="1:18" ht="31.5">
      <c r="A196" s="7" t="s">
        <v>3152</v>
      </c>
      <c r="B196" s="13" t="s">
        <v>2625</v>
      </c>
      <c r="C196" s="14" t="s">
        <v>84</v>
      </c>
      <c r="D196" s="30">
        <v>4000</v>
      </c>
      <c r="E196" s="50">
        <f t="shared" si="57"/>
        <v>18.88</v>
      </c>
      <c r="F196" s="51">
        <f t="shared" si="58"/>
        <v>75520</v>
      </c>
      <c r="G196" s="51">
        <f t="shared" si="59"/>
        <v>24.17</v>
      </c>
      <c r="H196" s="51">
        <f t="shared" si="60"/>
        <v>96680</v>
      </c>
      <c r="I196" s="54">
        <f t="shared" si="39"/>
        <v>3.8480801696623348E-4</v>
      </c>
      <c r="K196" s="7" t="s">
        <v>677</v>
      </c>
      <c r="L196" s="12">
        <v>94224</v>
      </c>
      <c r="N196" s="2">
        <v>18.940000000000001</v>
      </c>
      <c r="P196" s="2">
        <v>18.940000000000001</v>
      </c>
      <c r="R196" s="2" t="str">
        <f t="shared" si="40"/>
        <v>OK</v>
      </c>
    </row>
    <row r="197" spans="1:18" ht="31.5">
      <c r="A197" s="7" t="s">
        <v>3153</v>
      </c>
      <c r="B197" s="13" t="s">
        <v>1986</v>
      </c>
      <c r="C197" s="14" t="s">
        <v>58</v>
      </c>
      <c r="D197" s="30">
        <v>22000</v>
      </c>
      <c r="E197" s="50">
        <f t="shared" si="57"/>
        <v>127.72</v>
      </c>
      <c r="F197" s="51">
        <f t="shared" si="58"/>
        <v>2809840</v>
      </c>
      <c r="G197" s="51">
        <f t="shared" si="59"/>
        <v>163.47999999999999</v>
      </c>
      <c r="H197" s="51">
        <f t="shared" si="60"/>
        <v>3596560</v>
      </c>
      <c r="I197" s="54">
        <f t="shared" si="39"/>
        <v>1.4315112965453833E-2</v>
      </c>
      <c r="K197" s="7" t="s">
        <v>159</v>
      </c>
      <c r="L197" s="12" t="s">
        <v>1985</v>
      </c>
      <c r="N197" s="2">
        <v>128.1</v>
      </c>
      <c r="P197" s="2">
        <v>128.1</v>
      </c>
      <c r="R197" s="2" t="str">
        <f t="shared" si="40"/>
        <v>OK</v>
      </c>
    </row>
    <row r="198" spans="1:18" ht="31.5">
      <c r="A198" s="7" t="s">
        <v>3154</v>
      </c>
      <c r="B198" s="13" t="s">
        <v>1988</v>
      </c>
      <c r="C198" s="14" t="s">
        <v>58</v>
      </c>
      <c r="D198" s="30">
        <v>22000</v>
      </c>
      <c r="E198" s="50">
        <f t="shared" si="57"/>
        <v>56.06</v>
      </c>
      <c r="F198" s="51">
        <f t="shared" si="58"/>
        <v>1233320</v>
      </c>
      <c r="G198" s="51">
        <f t="shared" si="59"/>
        <v>71.760000000000005</v>
      </c>
      <c r="H198" s="51">
        <f t="shared" si="60"/>
        <v>1578720</v>
      </c>
      <c r="I198" s="54">
        <f t="shared" ref="I198:I261" si="61">H198/$H$1416</f>
        <v>6.2836585906592066E-3</v>
      </c>
      <c r="K198" s="7" t="s">
        <v>159</v>
      </c>
      <c r="L198" s="12" t="s">
        <v>1987</v>
      </c>
      <c r="N198" s="2">
        <v>56.23</v>
      </c>
      <c r="P198" s="2">
        <v>56.23</v>
      </c>
      <c r="R198" s="2" t="str">
        <f t="shared" ref="R198:R261" si="62">IF(E198&lt;=P198,"OK","ERRO")</f>
        <v>OK</v>
      </c>
    </row>
    <row r="199" spans="1:18">
      <c r="A199" s="7" t="s">
        <v>3155</v>
      </c>
      <c r="B199" s="13" t="s">
        <v>1994</v>
      </c>
      <c r="C199" s="14" t="s">
        <v>84</v>
      </c>
      <c r="D199" s="30">
        <v>2000</v>
      </c>
      <c r="E199" s="50">
        <f t="shared" si="57"/>
        <v>46.39</v>
      </c>
      <c r="F199" s="51">
        <f t="shared" si="58"/>
        <v>92780</v>
      </c>
      <c r="G199" s="51">
        <f t="shared" si="59"/>
        <v>59.38</v>
      </c>
      <c r="H199" s="51">
        <f t="shared" si="60"/>
        <v>118760</v>
      </c>
      <c r="I199" s="54">
        <f t="shared" si="61"/>
        <v>4.7269135389853002E-4</v>
      </c>
      <c r="K199" s="7" t="s">
        <v>159</v>
      </c>
      <c r="L199" s="12" t="s">
        <v>1989</v>
      </c>
      <c r="N199" s="2">
        <v>46.53</v>
      </c>
      <c r="P199" s="2">
        <v>46.53</v>
      </c>
      <c r="R199" s="2" t="str">
        <f t="shared" si="62"/>
        <v>OK</v>
      </c>
    </row>
    <row r="200" spans="1:18">
      <c r="A200" s="7" t="s">
        <v>3156</v>
      </c>
      <c r="B200" s="13" t="s">
        <v>1996</v>
      </c>
      <c r="C200" s="14" t="s">
        <v>84</v>
      </c>
      <c r="D200" s="30">
        <v>2000</v>
      </c>
      <c r="E200" s="50">
        <f t="shared" si="57"/>
        <v>27.22</v>
      </c>
      <c r="F200" s="51">
        <f t="shared" si="58"/>
        <v>54440</v>
      </c>
      <c r="G200" s="51">
        <f t="shared" si="59"/>
        <v>34.840000000000003</v>
      </c>
      <c r="H200" s="51">
        <f t="shared" si="60"/>
        <v>69680</v>
      </c>
      <c r="I200" s="54">
        <f t="shared" si="61"/>
        <v>2.7734197995663164E-4</v>
      </c>
      <c r="K200" s="7" t="s">
        <v>159</v>
      </c>
      <c r="L200" s="12" t="s">
        <v>1991</v>
      </c>
      <c r="N200" s="2">
        <v>27.3</v>
      </c>
      <c r="P200" s="2">
        <v>27.3</v>
      </c>
      <c r="R200" s="2" t="str">
        <f t="shared" si="62"/>
        <v>OK</v>
      </c>
    </row>
    <row r="201" spans="1:18" ht="31.5">
      <c r="A201" s="7" t="s">
        <v>3157</v>
      </c>
      <c r="B201" s="13" t="s">
        <v>1997</v>
      </c>
      <c r="C201" s="14" t="s">
        <v>84</v>
      </c>
      <c r="D201" s="30">
        <v>3000</v>
      </c>
      <c r="E201" s="50">
        <f t="shared" si="57"/>
        <v>18.940000000000001</v>
      </c>
      <c r="F201" s="51">
        <f t="shared" si="58"/>
        <v>56820</v>
      </c>
      <c r="G201" s="51">
        <f t="shared" si="59"/>
        <v>24.24</v>
      </c>
      <c r="H201" s="51">
        <f t="shared" si="60"/>
        <v>72720</v>
      </c>
      <c r="I201" s="54">
        <f t="shared" si="61"/>
        <v>2.8944185967919419E-4</v>
      </c>
      <c r="K201" s="7" t="s">
        <v>159</v>
      </c>
      <c r="L201" s="12" t="s">
        <v>1992</v>
      </c>
      <c r="N201" s="2">
        <v>19</v>
      </c>
      <c r="P201" s="2">
        <v>19</v>
      </c>
      <c r="R201" s="2" t="str">
        <f t="shared" si="62"/>
        <v>OK</v>
      </c>
    </row>
    <row r="202" spans="1:18">
      <c r="A202" s="7" t="s">
        <v>3158</v>
      </c>
      <c r="B202" s="13" t="s">
        <v>1998</v>
      </c>
      <c r="C202" s="14" t="s">
        <v>84</v>
      </c>
      <c r="D202" s="30">
        <v>6000</v>
      </c>
      <c r="E202" s="50">
        <f t="shared" si="57"/>
        <v>5.39</v>
      </c>
      <c r="F202" s="51">
        <f t="shared" si="58"/>
        <v>32340</v>
      </c>
      <c r="G202" s="51">
        <f t="shared" si="59"/>
        <v>6.9</v>
      </c>
      <c r="H202" s="51">
        <f t="shared" si="60"/>
        <v>41400</v>
      </c>
      <c r="I202" s="54">
        <f t="shared" si="61"/>
        <v>1.647812567480561E-4</v>
      </c>
      <c r="K202" s="7" t="s">
        <v>159</v>
      </c>
      <c r="L202" s="12" t="s">
        <v>1993</v>
      </c>
      <c r="N202" s="2">
        <v>5.41</v>
      </c>
      <c r="P202" s="2">
        <v>5.41</v>
      </c>
      <c r="R202" s="2" t="str">
        <f t="shared" si="62"/>
        <v>OK</v>
      </c>
    </row>
    <row r="203" spans="1:18">
      <c r="A203" s="7" t="s">
        <v>3159</v>
      </c>
      <c r="B203" s="13" t="s">
        <v>1995</v>
      </c>
      <c r="C203" s="14" t="s">
        <v>84</v>
      </c>
      <c r="D203" s="30">
        <v>3000</v>
      </c>
      <c r="E203" s="50">
        <f t="shared" si="57"/>
        <v>37.96</v>
      </c>
      <c r="F203" s="51">
        <f t="shared" si="58"/>
        <v>113880</v>
      </c>
      <c r="G203" s="51">
        <f t="shared" si="59"/>
        <v>48.59</v>
      </c>
      <c r="H203" s="51">
        <f t="shared" si="60"/>
        <v>145770</v>
      </c>
      <c r="I203" s="54">
        <f t="shared" si="61"/>
        <v>5.8019719314406136E-4</v>
      </c>
      <c r="K203" s="7" t="s">
        <v>159</v>
      </c>
      <c r="L203" s="12" t="s">
        <v>1990</v>
      </c>
      <c r="N203" s="2">
        <v>38.07</v>
      </c>
      <c r="P203" s="2">
        <v>38.07</v>
      </c>
      <c r="R203" s="2" t="str">
        <f t="shared" si="62"/>
        <v>OK</v>
      </c>
    </row>
    <row r="204" spans="1:18" ht="31.5">
      <c r="A204" s="7" t="s">
        <v>3160</v>
      </c>
      <c r="B204" s="17" t="s">
        <v>2626</v>
      </c>
      <c r="C204" s="18" t="s">
        <v>58</v>
      </c>
      <c r="D204" s="30">
        <v>18500</v>
      </c>
      <c r="E204" s="50">
        <f t="shared" si="57"/>
        <v>202.04</v>
      </c>
      <c r="F204" s="51">
        <f t="shared" si="58"/>
        <v>3737740</v>
      </c>
      <c r="G204" s="51">
        <f t="shared" si="59"/>
        <v>258.61</v>
      </c>
      <c r="H204" s="51">
        <f t="shared" si="60"/>
        <v>4784285</v>
      </c>
      <c r="I204" s="54">
        <f t="shared" si="61"/>
        <v>1.9042524032388253E-2</v>
      </c>
      <c r="K204" s="31" t="s">
        <v>677</v>
      </c>
      <c r="L204" s="16">
        <v>94216</v>
      </c>
      <c r="N204" s="2">
        <v>202.65</v>
      </c>
      <c r="P204" s="2">
        <v>202.65</v>
      </c>
      <c r="R204" s="2" t="str">
        <f t="shared" si="62"/>
        <v>OK</v>
      </c>
    </row>
    <row r="205" spans="1:18">
      <c r="A205" s="3">
        <v>14</v>
      </c>
      <c r="B205" s="36" t="s">
        <v>3696</v>
      </c>
      <c r="C205" s="20" t="s">
        <v>56</v>
      </c>
      <c r="D205" s="6" t="s">
        <v>56</v>
      </c>
      <c r="E205" s="6"/>
      <c r="F205" s="6"/>
      <c r="G205" s="6"/>
      <c r="H205" s="61">
        <f>SUM(H206:H242)</f>
        <v>1079006</v>
      </c>
      <c r="I205" s="62">
        <f t="shared" si="61"/>
        <v>4.2946851381326819E-3</v>
      </c>
      <c r="K205" s="4"/>
      <c r="L205" s="5"/>
      <c r="R205" s="2" t="str">
        <f t="shared" si="62"/>
        <v>OK</v>
      </c>
    </row>
    <row r="206" spans="1:18">
      <c r="A206" s="7" t="s">
        <v>709</v>
      </c>
      <c r="B206" s="9" t="s">
        <v>2404</v>
      </c>
      <c r="C206" s="10" t="s">
        <v>13</v>
      </c>
      <c r="D206" s="11">
        <v>300</v>
      </c>
      <c r="E206" s="50">
        <f t="shared" ref="E206:E242" si="63">ROUND(N206*$N$4,2)</f>
        <v>9.16</v>
      </c>
      <c r="F206" s="51">
        <f t="shared" ref="F206:F242" si="64">ROUND(D206*E206,2)</f>
        <v>2748</v>
      </c>
      <c r="G206" s="51">
        <f t="shared" ref="G206:G242" si="65">ROUND(E206*(1+$I$1),2)</f>
        <v>11.72</v>
      </c>
      <c r="H206" s="51">
        <f t="shared" ref="H206:H242" si="66">ROUND(D206*G206,2)</f>
        <v>3516</v>
      </c>
      <c r="I206" s="54">
        <f t="shared" si="61"/>
        <v>1.3994466152805924E-5</v>
      </c>
      <c r="K206" s="7" t="s">
        <v>159</v>
      </c>
      <c r="L206" s="38" t="s">
        <v>2403</v>
      </c>
      <c r="N206" s="2">
        <v>9.19</v>
      </c>
      <c r="P206" s="2">
        <v>9.19</v>
      </c>
      <c r="R206" s="2" t="str">
        <f t="shared" si="62"/>
        <v>OK</v>
      </c>
    </row>
    <row r="207" spans="1:18">
      <c r="A207" s="7" t="s">
        <v>712</v>
      </c>
      <c r="B207" s="13" t="s">
        <v>2406</v>
      </c>
      <c r="C207" s="14" t="s">
        <v>13</v>
      </c>
      <c r="D207" s="15">
        <v>400</v>
      </c>
      <c r="E207" s="50">
        <f t="shared" si="63"/>
        <v>30.2</v>
      </c>
      <c r="F207" s="51">
        <f t="shared" si="64"/>
        <v>12080</v>
      </c>
      <c r="G207" s="51">
        <f t="shared" si="65"/>
        <v>38.659999999999997</v>
      </c>
      <c r="H207" s="51">
        <f t="shared" si="66"/>
        <v>15464</v>
      </c>
      <c r="I207" s="54">
        <f t="shared" si="61"/>
        <v>6.1550177641351206E-5</v>
      </c>
      <c r="K207" s="7" t="s">
        <v>159</v>
      </c>
      <c r="L207" s="34" t="s">
        <v>2405</v>
      </c>
      <c r="N207" s="2">
        <v>30.29</v>
      </c>
      <c r="P207" s="2">
        <v>30.29</v>
      </c>
      <c r="R207" s="2" t="str">
        <f t="shared" si="62"/>
        <v>OK</v>
      </c>
    </row>
    <row r="208" spans="1:18">
      <c r="A208" s="7" t="s">
        <v>715</v>
      </c>
      <c r="B208" s="13" t="s">
        <v>2765</v>
      </c>
      <c r="C208" s="14" t="s">
        <v>13</v>
      </c>
      <c r="D208" s="15">
        <v>100</v>
      </c>
      <c r="E208" s="50">
        <f t="shared" si="63"/>
        <v>119.03</v>
      </c>
      <c r="F208" s="51">
        <f t="shared" si="64"/>
        <v>11903</v>
      </c>
      <c r="G208" s="51">
        <f t="shared" si="65"/>
        <v>152.36000000000001</v>
      </c>
      <c r="H208" s="51">
        <f t="shared" si="66"/>
        <v>15236</v>
      </c>
      <c r="I208" s="54">
        <f t="shared" si="61"/>
        <v>6.0642686662159011E-5</v>
      </c>
      <c r="K208" s="7" t="s">
        <v>12</v>
      </c>
      <c r="L208" s="34" t="s">
        <v>2764</v>
      </c>
      <c r="N208" s="2">
        <v>119.39</v>
      </c>
      <c r="P208" s="2">
        <v>119.39</v>
      </c>
      <c r="R208" s="2" t="str">
        <f t="shared" si="62"/>
        <v>OK</v>
      </c>
    </row>
    <row r="209" spans="1:18">
      <c r="A209" s="7" t="s">
        <v>716</v>
      </c>
      <c r="B209" s="13" t="s">
        <v>1089</v>
      </c>
      <c r="C209" s="14" t="s">
        <v>13</v>
      </c>
      <c r="D209" s="15">
        <v>100</v>
      </c>
      <c r="E209" s="50">
        <f t="shared" si="63"/>
        <v>206.29</v>
      </c>
      <c r="F209" s="51">
        <f t="shared" si="64"/>
        <v>20629</v>
      </c>
      <c r="G209" s="51">
        <f t="shared" si="65"/>
        <v>264.05</v>
      </c>
      <c r="H209" s="51">
        <f t="shared" si="66"/>
        <v>26405</v>
      </c>
      <c r="I209" s="54">
        <f t="shared" si="61"/>
        <v>1.0509780397179762E-4</v>
      </c>
      <c r="K209" s="7" t="s">
        <v>12</v>
      </c>
      <c r="L209" s="34" t="s">
        <v>1088</v>
      </c>
      <c r="N209" s="2">
        <v>206.91</v>
      </c>
      <c r="P209" s="2">
        <v>206.91</v>
      </c>
      <c r="R209" s="2" t="str">
        <f t="shared" si="62"/>
        <v>OK</v>
      </c>
    </row>
    <row r="210" spans="1:18">
      <c r="A210" s="7" t="s">
        <v>717</v>
      </c>
      <c r="B210" s="13" t="s">
        <v>2408</v>
      </c>
      <c r="C210" s="14" t="s">
        <v>13</v>
      </c>
      <c r="D210" s="15">
        <v>200</v>
      </c>
      <c r="E210" s="50">
        <f t="shared" si="63"/>
        <v>196.62</v>
      </c>
      <c r="F210" s="51">
        <f t="shared" si="64"/>
        <v>39324</v>
      </c>
      <c r="G210" s="51">
        <f t="shared" si="65"/>
        <v>251.67</v>
      </c>
      <c r="H210" s="51">
        <f t="shared" si="66"/>
        <v>50334</v>
      </c>
      <c r="I210" s="54">
        <f t="shared" si="61"/>
        <v>2.0034057432745546E-4</v>
      </c>
      <c r="K210" s="7" t="s">
        <v>159</v>
      </c>
      <c r="L210" s="34" t="s">
        <v>2407</v>
      </c>
      <c r="N210" s="2">
        <v>197.21</v>
      </c>
      <c r="P210" s="2">
        <v>197.21</v>
      </c>
      <c r="R210" s="2" t="str">
        <f t="shared" si="62"/>
        <v>OK</v>
      </c>
    </row>
    <row r="211" spans="1:18">
      <c r="A211" s="7" t="s">
        <v>2945</v>
      </c>
      <c r="B211" s="13" t="s">
        <v>1091</v>
      </c>
      <c r="C211" s="14" t="s">
        <v>13</v>
      </c>
      <c r="D211" s="15">
        <v>100</v>
      </c>
      <c r="E211" s="50">
        <f t="shared" si="63"/>
        <v>14.52</v>
      </c>
      <c r="F211" s="51">
        <f t="shared" si="64"/>
        <v>1452</v>
      </c>
      <c r="G211" s="51">
        <f t="shared" si="65"/>
        <v>18.59</v>
      </c>
      <c r="H211" s="51">
        <f t="shared" si="66"/>
        <v>1859</v>
      </c>
      <c r="I211" s="54">
        <f t="shared" si="61"/>
        <v>7.3992356592907323E-6</v>
      </c>
      <c r="K211" s="7" t="s">
        <v>12</v>
      </c>
      <c r="L211" s="34" t="s">
        <v>1090</v>
      </c>
      <c r="N211" s="2">
        <v>14.56</v>
      </c>
      <c r="P211" s="2">
        <v>14.56</v>
      </c>
      <c r="R211" s="2" t="str">
        <f t="shared" si="62"/>
        <v>OK</v>
      </c>
    </row>
    <row r="212" spans="1:18" ht="31.5">
      <c r="A212" s="7" t="s">
        <v>2946</v>
      </c>
      <c r="B212" s="13" t="s">
        <v>1093</v>
      </c>
      <c r="C212" s="14" t="s">
        <v>13</v>
      </c>
      <c r="D212" s="15">
        <v>400</v>
      </c>
      <c r="E212" s="50">
        <f t="shared" si="63"/>
        <v>134.6</v>
      </c>
      <c r="F212" s="51">
        <f t="shared" si="64"/>
        <v>53840</v>
      </c>
      <c r="G212" s="51">
        <f t="shared" si="65"/>
        <v>172.29</v>
      </c>
      <c r="H212" s="51">
        <f t="shared" si="66"/>
        <v>68916</v>
      </c>
      <c r="I212" s="54">
        <f t="shared" si="61"/>
        <v>2.743010891316192E-4</v>
      </c>
      <c r="K212" s="7" t="s">
        <v>12</v>
      </c>
      <c r="L212" s="34" t="s">
        <v>1092</v>
      </c>
      <c r="N212" s="2">
        <v>135.01</v>
      </c>
      <c r="P212" s="2">
        <v>135.01</v>
      </c>
      <c r="R212" s="2" t="str">
        <f t="shared" si="62"/>
        <v>OK</v>
      </c>
    </row>
    <row r="213" spans="1:18">
      <c r="A213" s="7" t="s">
        <v>2947</v>
      </c>
      <c r="B213" s="13" t="s">
        <v>1095</v>
      </c>
      <c r="C213" s="14" t="s">
        <v>13</v>
      </c>
      <c r="D213" s="15">
        <v>400</v>
      </c>
      <c r="E213" s="50">
        <f t="shared" si="63"/>
        <v>34.43</v>
      </c>
      <c r="F213" s="51">
        <f t="shared" si="64"/>
        <v>13772</v>
      </c>
      <c r="G213" s="51">
        <f t="shared" si="65"/>
        <v>44.07</v>
      </c>
      <c r="H213" s="51">
        <f t="shared" si="66"/>
        <v>17628</v>
      </c>
      <c r="I213" s="54">
        <f t="shared" si="61"/>
        <v>7.0163381496491135E-5</v>
      </c>
      <c r="K213" s="7" t="s">
        <v>12</v>
      </c>
      <c r="L213" s="34" t="s">
        <v>1094</v>
      </c>
      <c r="N213" s="2">
        <v>34.53</v>
      </c>
      <c r="P213" s="2">
        <v>34.53</v>
      </c>
      <c r="R213" s="2" t="str">
        <f t="shared" si="62"/>
        <v>OK</v>
      </c>
    </row>
    <row r="214" spans="1:18">
      <c r="A214" s="7" t="s">
        <v>3161</v>
      </c>
      <c r="B214" s="13" t="s">
        <v>1097</v>
      </c>
      <c r="C214" s="14" t="s">
        <v>13</v>
      </c>
      <c r="D214" s="15">
        <v>400</v>
      </c>
      <c r="E214" s="50">
        <f t="shared" si="63"/>
        <v>55.95</v>
      </c>
      <c r="F214" s="51">
        <f t="shared" si="64"/>
        <v>22380</v>
      </c>
      <c r="G214" s="51">
        <f t="shared" si="65"/>
        <v>71.62</v>
      </c>
      <c r="H214" s="51">
        <f t="shared" si="66"/>
        <v>28648</v>
      </c>
      <c r="I214" s="54">
        <f t="shared" si="61"/>
        <v>1.1402544549078048E-4</v>
      </c>
      <c r="K214" s="7" t="s">
        <v>12</v>
      </c>
      <c r="L214" s="34" t="s">
        <v>1096</v>
      </c>
      <c r="N214" s="2">
        <v>56.12</v>
      </c>
      <c r="P214" s="2">
        <v>56.12</v>
      </c>
      <c r="R214" s="2" t="str">
        <f t="shared" si="62"/>
        <v>OK</v>
      </c>
    </row>
    <row r="215" spans="1:18">
      <c r="A215" s="7" t="s">
        <v>3162</v>
      </c>
      <c r="B215" s="13" t="s">
        <v>2410</v>
      </c>
      <c r="C215" s="14" t="s">
        <v>13</v>
      </c>
      <c r="D215" s="15">
        <v>2000</v>
      </c>
      <c r="E215" s="50">
        <f t="shared" si="63"/>
        <v>6.55</v>
      </c>
      <c r="F215" s="51">
        <f t="shared" si="64"/>
        <v>13100</v>
      </c>
      <c r="G215" s="51">
        <f t="shared" si="65"/>
        <v>8.3800000000000008</v>
      </c>
      <c r="H215" s="51">
        <f t="shared" si="66"/>
        <v>16760</v>
      </c>
      <c r="I215" s="54">
        <f t="shared" si="61"/>
        <v>6.6708547417812088E-5</v>
      </c>
      <c r="K215" s="7" t="s">
        <v>159</v>
      </c>
      <c r="L215" s="34" t="s">
        <v>2409</v>
      </c>
      <c r="N215" s="2">
        <v>6.57</v>
      </c>
      <c r="P215" s="2">
        <v>6.57</v>
      </c>
      <c r="R215" s="2" t="str">
        <f t="shared" si="62"/>
        <v>OK</v>
      </c>
    </row>
    <row r="216" spans="1:18">
      <c r="A216" s="7" t="s">
        <v>3163</v>
      </c>
      <c r="B216" s="13" t="s">
        <v>2412</v>
      </c>
      <c r="C216" s="14" t="s">
        <v>13</v>
      </c>
      <c r="D216" s="15">
        <v>400</v>
      </c>
      <c r="E216" s="50">
        <f t="shared" si="63"/>
        <v>127.27</v>
      </c>
      <c r="F216" s="51">
        <f t="shared" si="64"/>
        <v>50908</v>
      </c>
      <c r="G216" s="51">
        <f t="shared" si="65"/>
        <v>162.91</v>
      </c>
      <c r="H216" s="51">
        <f t="shared" si="66"/>
        <v>65164</v>
      </c>
      <c r="I216" s="54">
        <f t="shared" si="61"/>
        <v>2.593672902108775E-4</v>
      </c>
      <c r="K216" s="7" t="s">
        <v>159</v>
      </c>
      <c r="L216" s="34" t="s">
        <v>2411</v>
      </c>
      <c r="N216" s="2">
        <v>127.65</v>
      </c>
      <c r="P216" s="2">
        <v>127.65</v>
      </c>
      <c r="R216" s="2" t="str">
        <f t="shared" si="62"/>
        <v>OK</v>
      </c>
    </row>
    <row r="217" spans="1:18">
      <c r="A217" s="7" t="s">
        <v>3164</v>
      </c>
      <c r="B217" s="13" t="s">
        <v>2414</v>
      </c>
      <c r="C217" s="14" t="s">
        <v>13</v>
      </c>
      <c r="D217" s="15">
        <v>400</v>
      </c>
      <c r="E217" s="50">
        <f t="shared" si="63"/>
        <v>65.5</v>
      </c>
      <c r="F217" s="51">
        <f t="shared" si="64"/>
        <v>26200</v>
      </c>
      <c r="G217" s="51">
        <f t="shared" si="65"/>
        <v>83.84</v>
      </c>
      <c r="H217" s="51">
        <f t="shared" si="66"/>
        <v>33536</v>
      </c>
      <c r="I217" s="54">
        <f t="shared" si="61"/>
        <v>1.3348077841311134E-4</v>
      </c>
      <c r="K217" s="7" t="s">
        <v>159</v>
      </c>
      <c r="L217" s="34" t="s">
        <v>2413</v>
      </c>
      <c r="N217" s="2">
        <v>65.7</v>
      </c>
      <c r="P217" s="2">
        <v>65.7</v>
      </c>
      <c r="R217" s="2" t="str">
        <f t="shared" si="62"/>
        <v>OK</v>
      </c>
    </row>
    <row r="218" spans="1:18" ht="31.5">
      <c r="A218" s="7" t="s">
        <v>3165</v>
      </c>
      <c r="B218" s="13" t="s">
        <v>2426</v>
      </c>
      <c r="C218" s="14" t="s">
        <v>13</v>
      </c>
      <c r="D218" s="15">
        <v>300</v>
      </c>
      <c r="E218" s="50">
        <f t="shared" si="63"/>
        <v>72.16</v>
      </c>
      <c r="F218" s="51">
        <f t="shared" si="64"/>
        <v>21648</v>
      </c>
      <c r="G218" s="51">
        <f t="shared" si="65"/>
        <v>92.36</v>
      </c>
      <c r="H218" s="51">
        <f t="shared" si="66"/>
        <v>27708</v>
      </c>
      <c r="I218" s="54">
        <f t="shared" si="61"/>
        <v>1.1028403531340916E-4</v>
      </c>
      <c r="K218" s="7" t="s">
        <v>159</v>
      </c>
      <c r="L218" s="34" t="s">
        <v>2425</v>
      </c>
      <c r="N218" s="2">
        <v>72.38</v>
      </c>
      <c r="P218" s="2">
        <v>72.38</v>
      </c>
      <c r="R218" s="2" t="str">
        <f t="shared" si="62"/>
        <v>OK</v>
      </c>
    </row>
    <row r="219" spans="1:18" ht="31.5">
      <c r="A219" s="7" t="s">
        <v>3166</v>
      </c>
      <c r="B219" s="13" t="s">
        <v>2399</v>
      </c>
      <c r="C219" s="14" t="s">
        <v>13</v>
      </c>
      <c r="D219" s="15">
        <v>100</v>
      </c>
      <c r="E219" s="50">
        <f t="shared" si="63"/>
        <v>53.08</v>
      </c>
      <c r="F219" s="51">
        <f t="shared" si="64"/>
        <v>5308</v>
      </c>
      <c r="G219" s="51">
        <f t="shared" si="65"/>
        <v>67.94</v>
      </c>
      <c r="H219" s="51">
        <f t="shared" si="66"/>
        <v>6794</v>
      </c>
      <c r="I219" s="54">
        <f t="shared" si="61"/>
        <v>2.7041639090490175E-5</v>
      </c>
      <c r="K219" s="7" t="s">
        <v>159</v>
      </c>
      <c r="L219" s="34" t="s">
        <v>2398</v>
      </c>
      <c r="N219" s="2">
        <v>53.24</v>
      </c>
      <c r="P219" s="2">
        <v>53.24</v>
      </c>
      <c r="R219" s="2" t="str">
        <f t="shared" si="62"/>
        <v>OK</v>
      </c>
    </row>
    <row r="220" spans="1:18">
      <c r="A220" s="7" t="s">
        <v>3167</v>
      </c>
      <c r="B220" s="13" t="s">
        <v>1081</v>
      </c>
      <c r="C220" s="14" t="s">
        <v>13</v>
      </c>
      <c r="D220" s="15">
        <v>100</v>
      </c>
      <c r="E220" s="50">
        <f t="shared" si="63"/>
        <v>77.34</v>
      </c>
      <c r="F220" s="51">
        <f t="shared" si="64"/>
        <v>7734</v>
      </c>
      <c r="G220" s="51">
        <f t="shared" si="65"/>
        <v>99</v>
      </c>
      <c r="H220" s="51">
        <f t="shared" si="66"/>
        <v>9900</v>
      </c>
      <c r="I220" s="54">
        <f t="shared" si="61"/>
        <v>3.940421357018733E-5</v>
      </c>
      <c r="K220" s="7" t="s">
        <v>159</v>
      </c>
      <c r="L220" s="34" t="s">
        <v>2400</v>
      </c>
      <c r="N220" s="2">
        <v>77.569999999999993</v>
      </c>
      <c r="P220" s="2">
        <v>77.569999999999993</v>
      </c>
      <c r="R220" s="2" t="str">
        <f t="shared" si="62"/>
        <v>OK</v>
      </c>
    </row>
    <row r="221" spans="1:18">
      <c r="A221" s="7" t="s">
        <v>3168</v>
      </c>
      <c r="B221" s="13" t="s">
        <v>1083</v>
      </c>
      <c r="C221" s="14" t="s">
        <v>13</v>
      </c>
      <c r="D221" s="15">
        <v>100</v>
      </c>
      <c r="E221" s="50">
        <f t="shared" si="63"/>
        <v>78.84</v>
      </c>
      <c r="F221" s="51">
        <f t="shared" si="64"/>
        <v>7884</v>
      </c>
      <c r="G221" s="51">
        <f t="shared" si="65"/>
        <v>100.92</v>
      </c>
      <c r="H221" s="51">
        <f t="shared" si="66"/>
        <v>10092</v>
      </c>
      <c r="I221" s="54">
        <f t="shared" si="61"/>
        <v>4.0168416500033388E-5</v>
      </c>
      <c r="K221" s="7" t="s">
        <v>159</v>
      </c>
      <c r="L221" s="34" t="s">
        <v>2401</v>
      </c>
      <c r="N221" s="2">
        <v>79.08</v>
      </c>
      <c r="P221" s="2">
        <v>79.08</v>
      </c>
      <c r="R221" s="2" t="str">
        <f t="shared" si="62"/>
        <v>OK</v>
      </c>
    </row>
    <row r="222" spans="1:18">
      <c r="A222" s="7" t="s">
        <v>3169</v>
      </c>
      <c r="B222" s="13" t="s">
        <v>1085</v>
      </c>
      <c r="C222" s="14" t="s">
        <v>13</v>
      </c>
      <c r="D222" s="15">
        <v>100</v>
      </c>
      <c r="E222" s="50">
        <f t="shared" si="63"/>
        <v>129.16999999999999</v>
      </c>
      <c r="F222" s="51">
        <f t="shared" si="64"/>
        <v>12917</v>
      </c>
      <c r="G222" s="51">
        <f t="shared" si="65"/>
        <v>165.34</v>
      </c>
      <c r="H222" s="51">
        <f t="shared" si="66"/>
        <v>16534</v>
      </c>
      <c r="I222" s="54">
        <f t="shared" si="61"/>
        <v>6.5809016885805789E-5</v>
      </c>
      <c r="K222" s="7" t="s">
        <v>159</v>
      </c>
      <c r="L222" s="34" t="s">
        <v>2402</v>
      </c>
      <c r="N222" s="2">
        <v>129.56</v>
      </c>
      <c r="P222" s="2">
        <v>129.56</v>
      </c>
      <c r="R222" s="2" t="str">
        <f t="shared" si="62"/>
        <v>OK</v>
      </c>
    </row>
    <row r="223" spans="1:18" ht="31.5">
      <c r="A223" s="7" t="s">
        <v>3170</v>
      </c>
      <c r="B223" s="13" t="s">
        <v>2656</v>
      </c>
      <c r="C223" s="14" t="s">
        <v>13</v>
      </c>
      <c r="D223" s="15">
        <v>100</v>
      </c>
      <c r="E223" s="50">
        <f t="shared" si="63"/>
        <v>82.27</v>
      </c>
      <c r="F223" s="51">
        <f t="shared" si="64"/>
        <v>8227</v>
      </c>
      <c r="G223" s="51">
        <f t="shared" si="65"/>
        <v>105.31</v>
      </c>
      <c r="H223" s="51">
        <f t="shared" si="66"/>
        <v>10531</v>
      </c>
      <c r="I223" s="54">
        <f t="shared" si="61"/>
        <v>4.1915734657337658E-5</v>
      </c>
      <c r="K223" s="7" t="s">
        <v>677</v>
      </c>
      <c r="L223" s="34">
        <v>94799</v>
      </c>
      <c r="N223" s="2">
        <v>82.52</v>
      </c>
      <c r="P223" s="2">
        <v>82.52</v>
      </c>
      <c r="R223" s="2" t="str">
        <f t="shared" si="62"/>
        <v>OK</v>
      </c>
    </row>
    <row r="224" spans="1:18" ht="31.5">
      <c r="A224" s="7" t="s">
        <v>3171</v>
      </c>
      <c r="B224" s="13" t="s">
        <v>2655</v>
      </c>
      <c r="C224" s="14" t="s">
        <v>13</v>
      </c>
      <c r="D224" s="15">
        <v>100</v>
      </c>
      <c r="E224" s="50">
        <f t="shared" si="63"/>
        <v>84.65</v>
      </c>
      <c r="F224" s="51">
        <f t="shared" si="64"/>
        <v>8465</v>
      </c>
      <c r="G224" s="51">
        <f t="shared" si="65"/>
        <v>108.35</v>
      </c>
      <c r="H224" s="51">
        <f t="shared" si="66"/>
        <v>10835</v>
      </c>
      <c r="I224" s="54">
        <f t="shared" si="61"/>
        <v>4.3125722629593911E-5</v>
      </c>
      <c r="K224" s="7" t="s">
        <v>677</v>
      </c>
      <c r="L224" s="34">
        <v>94798</v>
      </c>
      <c r="N224" s="2">
        <v>84.9</v>
      </c>
      <c r="P224" s="2">
        <v>84.9</v>
      </c>
      <c r="R224" s="2" t="str">
        <f t="shared" si="62"/>
        <v>OK</v>
      </c>
    </row>
    <row r="225" spans="1:18" ht="31.5">
      <c r="A225" s="7" t="s">
        <v>3172</v>
      </c>
      <c r="B225" s="13" t="s">
        <v>2657</v>
      </c>
      <c r="C225" s="14" t="s">
        <v>13</v>
      </c>
      <c r="D225" s="15">
        <v>100</v>
      </c>
      <c r="E225" s="50">
        <f t="shared" si="63"/>
        <v>139.81</v>
      </c>
      <c r="F225" s="51">
        <f t="shared" si="64"/>
        <v>13981</v>
      </c>
      <c r="G225" s="51">
        <f t="shared" si="65"/>
        <v>178.96</v>
      </c>
      <c r="H225" s="51">
        <f t="shared" si="66"/>
        <v>17896</v>
      </c>
      <c r="I225" s="54">
        <f t="shared" si="61"/>
        <v>7.1230081419401258E-5</v>
      </c>
      <c r="K225" s="7" t="s">
        <v>677</v>
      </c>
      <c r="L225" s="34">
        <v>94800</v>
      </c>
      <c r="N225" s="2">
        <v>140.22999999999999</v>
      </c>
      <c r="P225" s="2">
        <v>140.22999999999999</v>
      </c>
      <c r="R225" s="2" t="str">
        <f t="shared" si="62"/>
        <v>OK</v>
      </c>
    </row>
    <row r="226" spans="1:18">
      <c r="A226" s="7" t="s">
        <v>3173</v>
      </c>
      <c r="B226" s="13" t="s">
        <v>2416</v>
      </c>
      <c r="C226" s="14" t="s">
        <v>13</v>
      </c>
      <c r="D226" s="15">
        <v>400</v>
      </c>
      <c r="E226" s="50">
        <f t="shared" si="63"/>
        <v>36.299999999999997</v>
      </c>
      <c r="F226" s="51">
        <f t="shared" si="64"/>
        <v>14520</v>
      </c>
      <c r="G226" s="51">
        <f t="shared" si="65"/>
        <v>46.46</v>
      </c>
      <c r="H226" s="51">
        <f t="shared" si="66"/>
        <v>18584</v>
      </c>
      <c r="I226" s="54">
        <f t="shared" si="61"/>
        <v>7.3968475251349634E-5</v>
      </c>
      <c r="K226" s="7" t="s">
        <v>159</v>
      </c>
      <c r="L226" s="34" t="s">
        <v>2415</v>
      </c>
      <c r="N226" s="2">
        <v>36.409999999999997</v>
      </c>
      <c r="P226" s="2">
        <v>36.409999999999997</v>
      </c>
      <c r="R226" s="2" t="str">
        <f t="shared" si="62"/>
        <v>OK</v>
      </c>
    </row>
    <row r="227" spans="1:18" ht="31.5">
      <c r="A227" s="7" t="s">
        <v>3174</v>
      </c>
      <c r="B227" s="13" t="s">
        <v>1099</v>
      </c>
      <c r="C227" s="14" t="s">
        <v>13</v>
      </c>
      <c r="D227" s="15">
        <v>200</v>
      </c>
      <c r="E227" s="50">
        <f t="shared" si="63"/>
        <v>65.489999999999995</v>
      </c>
      <c r="F227" s="51">
        <f t="shared" si="64"/>
        <v>13098</v>
      </c>
      <c r="G227" s="51">
        <f t="shared" si="65"/>
        <v>83.83</v>
      </c>
      <c r="H227" s="51">
        <f t="shared" si="66"/>
        <v>16766</v>
      </c>
      <c r="I227" s="54">
        <f t="shared" si="61"/>
        <v>6.6732428759369775E-5</v>
      </c>
      <c r="K227" s="7" t="s">
        <v>12</v>
      </c>
      <c r="L227" s="34" t="s">
        <v>1098</v>
      </c>
      <c r="N227" s="2">
        <v>65.69</v>
      </c>
      <c r="P227" s="2">
        <v>65.69</v>
      </c>
      <c r="R227" s="2" t="str">
        <f t="shared" si="62"/>
        <v>OK</v>
      </c>
    </row>
    <row r="228" spans="1:18" ht="31.5">
      <c r="A228" s="7" t="s">
        <v>3175</v>
      </c>
      <c r="B228" s="13" t="s">
        <v>1101</v>
      </c>
      <c r="C228" s="14" t="s">
        <v>13</v>
      </c>
      <c r="D228" s="15">
        <v>200</v>
      </c>
      <c r="E228" s="50">
        <f t="shared" si="63"/>
        <v>56.52</v>
      </c>
      <c r="F228" s="51">
        <f t="shared" si="64"/>
        <v>11304</v>
      </c>
      <c r="G228" s="51">
        <f t="shared" si="65"/>
        <v>72.349999999999994</v>
      </c>
      <c r="H228" s="51">
        <f t="shared" si="66"/>
        <v>14470</v>
      </c>
      <c r="I228" s="54">
        <f t="shared" si="61"/>
        <v>5.7593835389960674E-5</v>
      </c>
      <c r="K228" s="7" t="s">
        <v>12</v>
      </c>
      <c r="L228" s="34" t="s">
        <v>1100</v>
      </c>
      <c r="N228" s="2">
        <v>56.69</v>
      </c>
      <c r="P228" s="2">
        <v>56.69</v>
      </c>
      <c r="R228" s="2" t="str">
        <f t="shared" si="62"/>
        <v>OK</v>
      </c>
    </row>
    <row r="229" spans="1:18" ht="31.5">
      <c r="A229" s="7" t="s">
        <v>3176</v>
      </c>
      <c r="B229" s="13" t="s">
        <v>2422</v>
      </c>
      <c r="C229" s="14" t="s">
        <v>13</v>
      </c>
      <c r="D229" s="15">
        <v>400</v>
      </c>
      <c r="E229" s="50">
        <f t="shared" si="63"/>
        <v>34.69</v>
      </c>
      <c r="F229" s="51">
        <f t="shared" si="64"/>
        <v>13876</v>
      </c>
      <c r="G229" s="51">
        <f t="shared" si="65"/>
        <v>44.4</v>
      </c>
      <c r="H229" s="51">
        <f t="shared" si="66"/>
        <v>17760</v>
      </c>
      <c r="I229" s="54">
        <f t="shared" si="61"/>
        <v>7.0688771010760307E-5</v>
      </c>
      <c r="K229" s="7" t="s">
        <v>159</v>
      </c>
      <c r="L229" s="34" t="s">
        <v>2421</v>
      </c>
      <c r="N229" s="2">
        <v>34.79</v>
      </c>
      <c r="P229" s="2">
        <v>34.79</v>
      </c>
      <c r="R229" s="2" t="str">
        <f t="shared" si="62"/>
        <v>OK</v>
      </c>
    </row>
    <row r="230" spans="1:18">
      <c r="A230" s="7" t="s">
        <v>3177</v>
      </c>
      <c r="B230" s="13" t="s">
        <v>1103</v>
      </c>
      <c r="C230" s="14" t="s">
        <v>13</v>
      </c>
      <c r="D230" s="15">
        <v>400</v>
      </c>
      <c r="E230" s="50">
        <f t="shared" si="63"/>
        <v>245.08</v>
      </c>
      <c r="F230" s="51">
        <f t="shared" si="64"/>
        <v>98032</v>
      </c>
      <c r="G230" s="51">
        <f t="shared" si="65"/>
        <v>313.7</v>
      </c>
      <c r="H230" s="51">
        <f t="shared" si="66"/>
        <v>125480</v>
      </c>
      <c r="I230" s="54">
        <f t="shared" si="61"/>
        <v>4.9943845644314202E-4</v>
      </c>
      <c r="K230" s="7" t="s">
        <v>12</v>
      </c>
      <c r="L230" s="34" t="s">
        <v>1102</v>
      </c>
      <c r="N230" s="2">
        <v>245.82</v>
      </c>
      <c r="P230" s="2">
        <v>245.82</v>
      </c>
      <c r="R230" s="2" t="str">
        <f t="shared" si="62"/>
        <v>OK</v>
      </c>
    </row>
    <row r="231" spans="1:18" ht="31.5">
      <c r="A231" s="7" t="s">
        <v>3178</v>
      </c>
      <c r="B231" s="13" t="s">
        <v>2424</v>
      </c>
      <c r="C231" s="14" t="s">
        <v>13</v>
      </c>
      <c r="D231" s="15">
        <v>400</v>
      </c>
      <c r="E231" s="50">
        <f t="shared" si="63"/>
        <v>106.06</v>
      </c>
      <c r="F231" s="51">
        <f t="shared" si="64"/>
        <v>42424</v>
      </c>
      <c r="G231" s="51">
        <f t="shared" si="65"/>
        <v>135.76</v>
      </c>
      <c r="H231" s="51">
        <f t="shared" si="66"/>
        <v>54304</v>
      </c>
      <c r="I231" s="54">
        <f t="shared" si="61"/>
        <v>2.1614206199145988E-4</v>
      </c>
      <c r="K231" s="7" t="s">
        <v>159</v>
      </c>
      <c r="L231" s="34" t="s">
        <v>2423</v>
      </c>
      <c r="N231" s="2">
        <v>106.38</v>
      </c>
      <c r="P231" s="2">
        <v>106.38</v>
      </c>
      <c r="R231" s="2" t="str">
        <f t="shared" si="62"/>
        <v>OK</v>
      </c>
    </row>
    <row r="232" spans="1:18" ht="31.5">
      <c r="A232" s="7" t="s">
        <v>3179</v>
      </c>
      <c r="B232" s="13" t="s">
        <v>2418</v>
      </c>
      <c r="C232" s="14" t="s">
        <v>13</v>
      </c>
      <c r="D232" s="15">
        <v>200</v>
      </c>
      <c r="E232" s="50">
        <f t="shared" si="63"/>
        <v>182.4</v>
      </c>
      <c r="F232" s="51">
        <f t="shared" si="64"/>
        <v>36480</v>
      </c>
      <c r="G232" s="51">
        <f t="shared" si="65"/>
        <v>233.47</v>
      </c>
      <c r="H232" s="51">
        <f t="shared" si="66"/>
        <v>46694</v>
      </c>
      <c r="I232" s="54">
        <f t="shared" si="61"/>
        <v>1.8585256044912395E-4</v>
      </c>
      <c r="K232" s="7" t="s">
        <v>159</v>
      </c>
      <c r="L232" s="34" t="s">
        <v>2417</v>
      </c>
      <c r="N232" s="2">
        <v>182.95</v>
      </c>
      <c r="P232" s="2">
        <v>182.95</v>
      </c>
      <c r="R232" s="2" t="str">
        <f t="shared" si="62"/>
        <v>OK</v>
      </c>
    </row>
    <row r="233" spans="1:18" ht="31.5">
      <c r="A233" s="7" t="s">
        <v>3180</v>
      </c>
      <c r="B233" s="13" t="s">
        <v>2420</v>
      </c>
      <c r="C233" s="14" t="s">
        <v>13</v>
      </c>
      <c r="D233" s="15">
        <v>200</v>
      </c>
      <c r="E233" s="50">
        <f t="shared" si="63"/>
        <v>140.96</v>
      </c>
      <c r="F233" s="51">
        <f t="shared" si="64"/>
        <v>28192</v>
      </c>
      <c r="G233" s="51">
        <f t="shared" si="65"/>
        <v>180.43</v>
      </c>
      <c r="H233" s="51">
        <f t="shared" si="66"/>
        <v>36086</v>
      </c>
      <c r="I233" s="54">
        <f t="shared" si="61"/>
        <v>1.436303485751293E-4</v>
      </c>
      <c r="K233" s="7" t="s">
        <v>159</v>
      </c>
      <c r="L233" s="34" t="s">
        <v>2419</v>
      </c>
      <c r="N233" s="2">
        <v>141.38</v>
      </c>
      <c r="P233" s="2">
        <v>141.38</v>
      </c>
      <c r="R233" s="2" t="str">
        <f t="shared" si="62"/>
        <v>OK</v>
      </c>
    </row>
    <row r="234" spans="1:18">
      <c r="A234" s="7" t="s">
        <v>3181</v>
      </c>
      <c r="B234" s="13" t="s">
        <v>2428</v>
      </c>
      <c r="C234" s="14" t="s">
        <v>13</v>
      </c>
      <c r="D234" s="15">
        <v>600</v>
      </c>
      <c r="E234" s="50">
        <f t="shared" si="63"/>
        <v>45.67</v>
      </c>
      <c r="F234" s="51">
        <f t="shared" si="64"/>
        <v>27402</v>
      </c>
      <c r="G234" s="51">
        <f t="shared" si="65"/>
        <v>58.46</v>
      </c>
      <c r="H234" s="51">
        <f t="shared" si="66"/>
        <v>35076</v>
      </c>
      <c r="I234" s="54">
        <f t="shared" si="61"/>
        <v>1.396103227462516E-4</v>
      </c>
      <c r="K234" s="7" t="s">
        <v>159</v>
      </c>
      <c r="L234" s="34" t="s">
        <v>2427</v>
      </c>
      <c r="N234" s="2">
        <v>45.81</v>
      </c>
      <c r="P234" s="2">
        <v>45.81</v>
      </c>
      <c r="R234" s="2" t="str">
        <f t="shared" si="62"/>
        <v>OK</v>
      </c>
    </row>
    <row r="235" spans="1:18">
      <c r="A235" s="7" t="s">
        <v>3182</v>
      </c>
      <c r="B235" s="13" t="s">
        <v>1105</v>
      </c>
      <c r="C235" s="14" t="s">
        <v>13</v>
      </c>
      <c r="D235" s="15">
        <v>600</v>
      </c>
      <c r="E235" s="50">
        <f t="shared" si="63"/>
        <v>18.96</v>
      </c>
      <c r="F235" s="51">
        <f t="shared" si="64"/>
        <v>11376</v>
      </c>
      <c r="G235" s="51">
        <f t="shared" si="65"/>
        <v>24.27</v>
      </c>
      <c r="H235" s="51">
        <f t="shared" si="66"/>
        <v>14562</v>
      </c>
      <c r="I235" s="54">
        <f t="shared" si="61"/>
        <v>5.7960015960511911E-5</v>
      </c>
      <c r="K235" s="7" t="s">
        <v>12</v>
      </c>
      <c r="L235" s="34" t="s">
        <v>1104</v>
      </c>
      <c r="N235" s="2">
        <v>19.02</v>
      </c>
      <c r="P235" s="2">
        <v>19.02</v>
      </c>
      <c r="R235" s="2" t="str">
        <f t="shared" si="62"/>
        <v>OK</v>
      </c>
    </row>
    <row r="236" spans="1:18">
      <c r="A236" s="7" t="s">
        <v>3183</v>
      </c>
      <c r="B236" s="13" t="s">
        <v>2436</v>
      </c>
      <c r="C236" s="14" t="s">
        <v>13</v>
      </c>
      <c r="D236" s="15">
        <v>600</v>
      </c>
      <c r="E236" s="50">
        <f t="shared" si="63"/>
        <v>25.74</v>
      </c>
      <c r="F236" s="51">
        <f t="shared" si="64"/>
        <v>15444</v>
      </c>
      <c r="G236" s="51">
        <f t="shared" si="65"/>
        <v>32.950000000000003</v>
      </c>
      <c r="H236" s="51">
        <f t="shared" si="66"/>
        <v>19770</v>
      </c>
      <c r="I236" s="54">
        <f t="shared" si="61"/>
        <v>7.8689020432586211E-5</v>
      </c>
      <c r="K236" s="7" t="s">
        <v>159</v>
      </c>
      <c r="L236" s="34" t="s">
        <v>2429</v>
      </c>
      <c r="N236" s="2">
        <v>25.82</v>
      </c>
      <c r="P236" s="2">
        <v>25.82</v>
      </c>
      <c r="R236" s="2" t="str">
        <f t="shared" si="62"/>
        <v>OK</v>
      </c>
    </row>
    <row r="237" spans="1:18" ht="31.5">
      <c r="A237" s="7" t="s">
        <v>3184</v>
      </c>
      <c r="B237" s="17" t="s">
        <v>2435</v>
      </c>
      <c r="C237" s="18" t="s">
        <v>13</v>
      </c>
      <c r="D237" s="19">
        <v>400</v>
      </c>
      <c r="E237" s="50">
        <f t="shared" si="63"/>
        <v>271.39999999999998</v>
      </c>
      <c r="F237" s="51">
        <f t="shared" si="64"/>
        <v>108560</v>
      </c>
      <c r="G237" s="51">
        <f t="shared" si="65"/>
        <v>347.39</v>
      </c>
      <c r="H237" s="51">
        <f t="shared" si="66"/>
        <v>138956</v>
      </c>
      <c r="I237" s="54">
        <f t="shared" si="61"/>
        <v>5.5307594958171218E-4</v>
      </c>
      <c r="K237" s="7" t="s">
        <v>159</v>
      </c>
      <c r="L237" s="35" t="s">
        <v>2434</v>
      </c>
      <c r="N237" s="2">
        <v>272.22000000000003</v>
      </c>
      <c r="P237" s="2">
        <v>272.22000000000003</v>
      </c>
      <c r="R237" s="2" t="str">
        <f t="shared" si="62"/>
        <v>OK</v>
      </c>
    </row>
    <row r="238" spans="1:18">
      <c r="A238" s="7" t="s">
        <v>3185</v>
      </c>
      <c r="B238" s="13" t="s">
        <v>1107</v>
      </c>
      <c r="C238" s="14" t="s">
        <v>13</v>
      </c>
      <c r="D238" s="15">
        <v>200</v>
      </c>
      <c r="E238" s="50">
        <f t="shared" si="63"/>
        <v>59.16</v>
      </c>
      <c r="F238" s="51">
        <f t="shared" si="64"/>
        <v>11832</v>
      </c>
      <c r="G238" s="51">
        <f t="shared" si="65"/>
        <v>75.72</v>
      </c>
      <c r="H238" s="51">
        <f t="shared" si="66"/>
        <v>15144</v>
      </c>
      <c r="I238" s="54">
        <f t="shared" si="61"/>
        <v>6.0276506091607773E-5</v>
      </c>
      <c r="K238" s="7" t="s">
        <v>12</v>
      </c>
      <c r="L238" s="34" t="s">
        <v>1106</v>
      </c>
      <c r="N238" s="2">
        <v>59.34</v>
      </c>
      <c r="P238" s="2">
        <v>59.34</v>
      </c>
      <c r="R238" s="2" t="str">
        <f t="shared" si="62"/>
        <v>OK</v>
      </c>
    </row>
    <row r="239" spans="1:18">
      <c r="A239" s="7" t="s">
        <v>3186</v>
      </c>
      <c r="B239" s="13" t="s">
        <v>1109</v>
      </c>
      <c r="C239" s="14" t="s">
        <v>13</v>
      </c>
      <c r="D239" s="15">
        <v>200</v>
      </c>
      <c r="E239" s="50">
        <f t="shared" si="63"/>
        <v>70.3</v>
      </c>
      <c r="F239" s="51">
        <f t="shared" si="64"/>
        <v>14060</v>
      </c>
      <c r="G239" s="51">
        <f t="shared" si="65"/>
        <v>89.98</v>
      </c>
      <c r="H239" s="51">
        <f t="shared" si="66"/>
        <v>17996</v>
      </c>
      <c r="I239" s="54">
        <f t="shared" si="61"/>
        <v>7.1628103778696085E-5</v>
      </c>
      <c r="K239" s="7" t="s">
        <v>12</v>
      </c>
      <c r="L239" s="34" t="s">
        <v>1108</v>
      </c>
      <c r="N239" s="2">
        <v>70.510000000000005</v>
      </c>
      <c r="P239" s="2">
        <v>70.510000000000005</v>
      </c>
      <c r="R239" s="2" t="str">
        <f t="shared" si="62"/>
        <v>OK</v>
      </c>
    </row>
    <row r="240" spans="1:18">
      <c r="A240" s="7" t="s">
        <v>3187</v>
      </c>
      <c r="B240" s="13" t="s">
        <v>2432</v>
      </c>
      <c r="C240" s="14" t="s">
        <v>13</v>
      </c>
      <c r="D240" s="15">
        <v>200</v>
      </c>
      <c r="E240" s="50">
        <f t="shared" si="63"/>
        <v>41.28</v>
      </c>
      <c r="F240" s="51">
        <f t="shared" si="64"/>
        <v>8256</v>
      </c>
      <c r="G240" s="51">
        <f t="shared" si="65"/>
        <v>52.84</v>
      </c>
      <c r="H240" s="51">
        <f t="shared" si="66"/>
        <v>10568</v>
      </c>
      <c r="I240" s="54">
        <f t="shared" si="61"/>
        <v>4.2063002930276742E-5</v>
      </c>
      <c r="K240" s="7" t="s">
        <v>159</v>
      </c>
      <c r="L240" s="34" t="s">
        <v>2431</v>
      </c>
      <c r="N240" s="2">
        <v>41.4</v>
      </c>
      <c r="P240" s="2">
        <v>41.4</v>
      </c>
      <c r="R240" s="2" t="str">
        <f t="shared" si="62"/>
        <v>OK</v>
      </c>
    </row>
    <row r="241" spans="1:18" ht="31.5">
      <c r="A241" s="7" t="s">
        <v>3188</v>
      </c>
      <c r="B241" s="13" t="s">
        <v>2433</v>
      </c>
      <c r="C241" s="14" t="s">
        <v>13</v>
      </c>
      <c r="D241" s="15">
        <v>200</v>
      </c>
      <c r="E241" s="50">
        <f t="shared" si="63"/>
        <v>109.24</v>
      </c>
      <c r="F241" s="51">
        <f t="shared" si="64"/>
        <v>21848</v>
      </c>
      <c r="G241" s="51">
        <f t="shared" si="65"/>
        <v>139.83000000000001</v>
      </c>
      <c r="H241" s="51">
        <f t="shared" si="66"/>
        <v>27966</v>
      </c>
      <c r="I241" s="54">
        <f t="shared" si="61"/>
        <v>1.1131093300038979E-4</v>
      </c>
      <c r="K241" s="7" t="s">
        <v>159</v>
      </c>
      <c r="L241" s="34" t="s">
        <v>2430</v>
      </c>
      <c r="N241" s="2">
        <v>109.57</v>
      </c>
      <c r="P241" s="2">
        <v>109.57</v>
      </c>
      <c r="R241" s="2" t="str">
        <f t="shared" si="62"/>
        <v>OK</v>
      </c>
    </row>
    <row r="242" spans="1:18">
      <c r="A242" s="7" t="s">
        <v>3189</v>
      </c>
      <c r="B242" s="13" t="s">
        <v>1111</v>
      </c>
      <c r="C242" s="14" t="s">
        <v>13</v>
      </c>
      <c r="D242" s="15">
        <v>200</v>
      </c>
      <c r="E242" s="50">
        <f t="shared" si="63"/>
        <v>58.86</v>
      </c>
      <c r="F242" s="51">
        <f t="shared" si="64"/>
        <v>11772</v>
      </c>
      <c r="G242" s="51">
        <f t="shared" si="65"/>
        <v>75.34</v>
      </c>
      <c r="H242" s="51">
        <f t="shared" si="66"/>
        <v>15068</v>
      </c>
      <c r="I242" s="54">
        <f t="shared" si="61"/>
        <v>5.9974009098543708E-5</v>
      </c>
      <c r="K242" s="7" t="s">
        <v>12</v>
      </c>
      <c r="L242" s="34" t="s">
        <v>1110</v>
      </c>
      <c r="N242" s="2">
        <v>59.04</v>
      </c>
      <c r="P242" s="2">
        <v>59.04</v>
      </c>
      <c r="R242" s="2" t="str">
        <f t="shared" si="62"/>
        <v>OK</v>
      </c>
    </row>
    <row r="243" spans="1:18">
      <c r="A243" s="3">
        <v>15</v>
      </c>
      <c r="B243" s="36" t="s">
        <v>1827</v>
      </c>
      <c r="C243" s="20" t="s">
        <v>56</v>
      </c>
      <c r="D243" s="6" t="s">
        <v>56</v>
      </c>
      <c r="E243" s="6"/>
      <c r="F243" s="6"/>
      <c r="G243" s="6"/>
      <c r="H243" s="61">
        <f>SUM(H244:H247)</f>
        <v>305126.8</v>
      </c>
      <c r="I243" s="62">
        <f t="shared" si="61"/>
        <v>1.2144728882007914E-3</v>
      </c>
      <c r="K243" s="4"/>
      <c r="L243" s="5"/>
      <c r="R243" s="2" t="str">
        <f t="shared" si="62"/>
        <v>OK</v>
      </c>
    </row>
    <row r="244" spans="1:18">
      <c r="A244" s="37" t="s">
        <v>742</v>
      </c>
      <c r="B244" s="13" t="s">
        <v>2827</v>
      </c>
      <c r="C244" s="14" t="s">
        <v>1829</v>
      </c>
      <c r="D244" s="15">
        <v>440</v>
      </c>
      <c r="E244" s="50">
        <f t="shared" ref="E244:E247" si="67">ROUND(N244*$N$4,2)</f>
        <v>142.09</v>
      </c>
      <c r="F244" s="51">
        <f>ROUND(D244*E244,2)</f>
        <v>62519.6</v>
      </c>
      <c r="G244" s="51">
        <f t="shared" ref="G244:G247" si="68">ROUND(E244*(1+$I$1),2)</f>
        <v>181.88</v>
      </c>
      <c r="H244" s="51">
        <f t="shared" ref="H244:H247" si="69">ROUND(D244*G244,2)</f>
        <v>80027.199999999997</v>
      </c>
      <c r="I244" s="54">
        <f t="shared" si="61"/>
        <v>3.185261495175854E-4</v>
      </c>
      <c r="K244" s="28" t="s">
        <v>159</v>
      </c>
      <c r="L244" s="43" t="s">
        <v>2828</v>
      </c>
      <c r="N244" s="2">
        <v>142.51464999999999</v>
      </c>
      <c r="P244" s="2">
        <v>142.51464999999999</v>
      </c>
      <c r="R244" s="2" t="str">
        <f t="shared" si="62"/>
        <v>OK</v>
      </c>
    </row>
    <row r="245" spans="1:18">
      <c r="A245" s="37" t="s">
        <v>743</v>
      </c>
      <c r="B245" s="13" t="s">
        <v>2825</v>
      </c>
      <c r="C245" s="14" t="s">
        <v>1829</v>
      </c>
      <c r="D245" s="15">
        <v>440</v>
      </c>
      <c r="E245" s="50">
        <f t="shared" si="67"/>
        <v>115.49</v>
      </c>
      <c r="F245" s="51">
        <f>ROUND(D245*E245,2)</f>
        <v>50815.6</v>
      </c>
      <c r="G245" s="51">
        <f t="shared" si="68"/>
        <v>147.83000000000001</v>
      </c>
      <c r="H245" s="51">
        <f t="shared" si="69"/>
        <v>65045.2</v>
      </c>
      <c r="I245" s="54">
        <f t="shared" si="61"/>
        <v>2.5889443964803523E-4</v>
      </c>
      <c r="K245" s="28" t="s">
        <v>159</v>
      </c>
      <c r="L245" s="43" t="s">
        <v>2826</v>
      </c>
      <c r="N245" s="2">
        <v>115.8415</v>
      </c>
      <c r="P245" s="2">
        <v>115.8415</v>
      </c>
      <c r="R245" s="2" t="str">
        <f t="shared" si="62"/>
        <v>OK</v>
      </c>
    </row>
    <row r="246" spans="1:18">
      <c r="A246" s="37" t="s">
        <v>744</v>
      </c>
      <c r="B246" s="13" t="s">
        <v>2824</v>
      </c>
      <c r="C246" s="14" t="s">
        <v>1829</v>
      </c>
      <c r="D246" s="15">
        <v>440</v>
      </c>
      <c r="E246" s="50">
        <f t="shared" si="67"/>
        <v>142.09</v>
      </c>
      <c r="F246" s="51">
        <f>ROUND(D246*E246,2)</f>
        <v>62519.6</v>
      </c>
      <c r="G246" s="51">
        <f t="shared" si="68"/>
        <v>181.88</v>
      </c>
      <c r="H246" s="51">
        <f t="shared" si="69"/>
        <v>80027.199999999997</v>
      </c>
      <c r="I246" s="54">
        <f t="shared" si="61"/>
        <v>3.185261495175854E-4</v>
      </c>
      <c r="K246" s="28" t="s">
        <v>159</v>
      </c>
      <c r="L246" s="43" t="s">
        <v>2823</v>
      </c>
      <c r="N246" s="2">
        <v>142.51464999999999</v>
      </c>
      <c r="P246" s="2">
        <v>142.51464999999999</v>
      </c>
      <c r="R246" s="2" t="str">
        <f t="shared" si="62"/>
        <v>OK</v>
      </c>
    </row>
    <row r="247" spans="1:18">
      <c r="A247" s="37" t="s">
        <v>745</v>
      </c>
      <c r="B247" s="13" t="s">
        <v>2822</v>
      </c>
      <c r="C247" s="14" t="s">
        <v>1829</v>
      </c>
      <c r="D247" s="15">
        <v>440</v>
      </c>
      <c r="E247" s="50">
        <f t="shared" si="67"/>
        <v>142.09</v>
      </c>
      <c r="F247" s="51">
        <f>ROUND(D247*E247,2)</f>
        <v>62519.6</v>
      </c>
      <c r="G247" s="51">
        <f t="shared" si="68"/>
        <v>181.88</v>
      </c>
      <c r="H247" s="51">
        <f t="shared" si="69"/>
        <v>80027.199999999997</v>
      </c>
      <c r="I247" s="54">
        <f t="shared" si="61"/>
        <v>3.185261495175854E-4</v>
      </c>
      <c r="K247" s="28" t="s">
        <v>159</v>
      </c>
      <c r="L247" s="43" t="s">
        <v>2823</v>
      </c>
      <c r="N247" s="2">
        <v>142.51464999999999</v>
      </c>
      <c r="P247" s="2">
        <v>142.51464999999999</v>
      </c>
      <c r="R247" s="2" t="str">
        <f t="shared" si="62"/>
        <v>OK</v>
      </c>
    </row>
    <row r="248" spans="1:18">
      <c r="A248" s="3">
        <v>16</v>
      </c>
      <c r="B248" s="36" t="s">
        <v>206</v>
      </c>
      <c r="C248" s="20" t="s">
        <v>56</v>
      </c>
      <c r="D248" s="6" t="s">
        <v>56</v>
      </c>
      <c r="E248" s="6"/>
      <c r="F248" s="6"/>
      <c r="G248" s="6"/>
      <c r="H248" s="61">
        <f>SUM(H249:H330)</f>
        <v>3289760.5000000005</v>
      </c>
      <c r="I248" s="62">
        <f t="shared" si="61"/>
        <v>1.309398235724912E-2</v>
      </c>
      <c r="K248" s="4"/>
      <c r="L248" s="5"/>
      <c r="R248" s="2" t="str">
        <f t="shared" si="62"/>
        <v>OK</v>
      </c>
    </row>
    <row r="249" spans="1:18" ht="31.5">
      <c r="A249" s="7" t="s">
        <v>761</v>
      </c>
      <c r="B249" s="9" t="s">
        <v>212</v>
      </c>
      <c r="C249" s="10" t="s">
        <v>177</v>
      </c>
      <c r="D249" s="26">
        <v>800</v>
      </c>
      <c r="E249" s="50">
        <f t="shared" ref="E249:E312" si="70">ROUND(N249*$N$4,2)</f>
        <v>96.08</v>
      </c>
      <c r="F249" s="51">
        <f t="shared" ref="F249:F280" si="71">ROUND(D249*E249,2)</f>
        <v>76864</v>
      </c>
      <c r="G249" s="51">
        <f t="shared" ref="G249:G312" si="72">ROUND(E249*(1+$I$1),2)</f>
        <v>122.98</v>
      </c>
      <c r="H249" s="51">
        <f t="shared" ref="H249:H312" si="73">ROUND(D249*G249,2)</f>
        <v>98384</v>
      </c>
      <c r="I249" s="54">
        <f t="shared" si="61"/>
        <v>3.9159031796861718E-4</v>
      </c>
      <c r="K249" s="7" t="s">
        <v>12</v>
      </c>
      <c r="L249" s="8" t="s">
        <v>211</v>
      </c>
      <c r="N249" s="2">
        <v>96.37</v>
      </c>
      <c r="P249" s="2">
        <v>96.37</v>
      </c>
      <c r="R249" s="2" t="str">
        <f t="shared" si="62"/>
        <v>OK</v>
      </c>
    </row>
    <row r="250" spans="1:18">
      <c r="A250" s="7" t="s">
        <v>763</v>
      </c>
      <c r="B250" s="13" t="s">
        <v>280</v>
      </c>
      <c r="C250" s="14" t="s">
        <v>58</v>
      </c>
      <c r="D250" s="24">
        <v>2500</v>
      </c>
      <c r="E250" s="50">
        <f t="shared" si="70"/>
        <v>4.58</v>
      </c>
      <c r="F250" s="51">
        <f t="shared" si="71"/>
        <v>11450</v>
      </c>
      <c r="G250" s="51">
        <f t="shared" si="72"/>
        <v>5.86</v>
      </c>
      <c r="H250" s="51">
        <f t="shared" si="73"/>
        <v>14650</v>
      </c>
      <c r="I250" s="54">
        <f t="shared" si="61"/>
        <v>5.8310275636691351E-5</v>
      </c>
      <c r="K250" s="7" t="s">
        <v>159</v>
      </c>
      <c r="L250" s="12" t="s">
        <v>2040</v>
      </c>
      <c r="N250" s="2">
        <v>4.59</v>
      </c>
      <c r="P250" s="2">
        <v>4.59</v>
      </c>
      <c r="R250" s="2" t="str">
        <f t="shared" si="62"/>
        <v>OK</v>
      </c>
    </row>
    <row r="251" spans="1:18" ht="31.5">
      <c r="A251" s="7" t="s">
        <v>766</v>
      </c>
      <c r="B251" s="13" t="s">
        <v>223</v>
      </c>
      <c r="C251" s="14" t="s">
        <v>177</v>
      </c>
      <c r="D251" s="24">
        <v>400</v>
      </c>
      <c r="E251" s="50">
        <f t="shared" si="70"/>
        <v>122.52</v>
      </c>
      <c r="F251" s="51">
        <f t="shared" si="71"/>
        <v>49008</v>
      </c>
      <c r="G251" s="51">
        <f t="shared" si="72"/>
        <v>156.83000000000001</v>
      </c>
      <c r="H251" s="51">
        <f t="shared" si="73"/>
        <v>62732</v>
      </c>
      <c r="I251" s="54">
        <f t="shared" si="61"/>
        <v>2.4968738643282742E-4</v>
      </c>
      <c r="K251" s="7" t="s">
        <v>159</v>
      </c>
      <c r="L251" s="12" t="s">
        <v>2010</v>
      </c>
      <c r="N251" s="2">
        <v>122.89</v>
      </c>
      <c r="P251" s="2">
        <v>122.89</v>
      </c>
      <c r="R251" s="2" t="str">
        <f t="shared" si="62"/>
        <v>OK</v>
      </c>
    </row>
    <row r="252" spans="1:18" ht="31.5">
      <c r="A252" s="7" t="s">
        <v>769</v>
      </c>
      <c r="B252" s="13" t="s">
        <v>227</v>
      </c>
      <c r="C252" s="14" t="s">
        <v>177</v>
      </c>
      <c r="D252" s="24">
        <v>400</v>
      </c>
      <c r="E252" s="50">
        <f t="shared" si="70"/>
        <v>135.63</v>
      </c>
      <c r="F252" s="51">
        <f t="shared" si="71"/>
        <v>54252</v>
      </c>
      <c r="G252" s="51">
        <f t="shared" si="72"/>
        <v>173.61</v>
      </c>
      <c r="H252" s="51">
        <f t="shared" si="73"/>
        <v>69444</v>
      </c>
      <c r="I252" s="54">
        <f t="shared" si="61"/>
        <v>2.7640264718869584E-4</v>
      </c>
      <c r="K252" s="7" t="s">
        <v>12</v>
      </c>
      <c r="L252" s="12" t="s">
        <v>226</v>
      </c>
      <c r="N252" s="2">
        <v>136.04</v>
      </c>
      <c r="P252" s="2">
        <v>136.04</v>
      </c>
      <c r="R252" s="2" t="str">
        <f t="shared" si="62"/>
        <v>OK</v>
      </c>
    </row>
    <row r="253" spans="1:18" ht="31.5">
      <c r="A253" s="7" t="s">
        <v>772</v>
      </c>
      <c r="B253" s="13" t="s">
        <v>221</v>
      </c>
      <c r="C253" s="14" t="s">
        <v>177</v>
      </c>
      <c r="D253" s="24">
        <v>400</v>
      </c>
      <c r="E253" s="50">
        <f t="shared" si="70"/>
        <v>276.66000000000003</v>
      </c>
      <c r="F253" s="51">
        <f t="shared" si="71"/>
        <v>110664</v>
      </c>
      <c r="G253" s="51">
        <f t="shared" si="72"/>
        <v>354.12</v>
      </c>
      <c r="H253" s="51">
        <f t="shared" si="73"/>
        <v>141648</v>
      </c>
      <c r="I253" s="54">
        <f t="shared" si="61"/>
        <v>5.6379071149392876E-4</v>
      </c>
      <c r="K253" s="7" t="s">
        <v>159</v>
      </c>
      <c r="L253" s="12" t="s">
        <v>2008</v>
      </c>
      <c r="N253" s="2">
        <v>277.49</v>
      </c>
      <c r="P253" s="2">
        <v>277.49</v>
      </c>
      <c r="R253" s="2" t="str">
        <f t="shared" si="62"/>
        <v>OK</v>
      </c>
    </row>
    <row r="254" spans="1:18" ht="31.5">
      <c r="A254" s="7" t="s">
        <v>2679</v>
      </c>
      <c r="B254" s="13" t="s">
        <v>222</v>
      </c>
      <c r="C254" s="14" t="s">
        <v>177</v>
      </c>
      <c r="D254" s="24">
        <v>400</v>
      </c>
      <c r="E254" s="50">
        <f t="shared" si="70"/>
        <v>77.459999999999994</v>
      </c>
      <c r="F254" s="51">
        <f t="shared" si="71"/>
        <v>30984</v>
      </c>
      <c r="G254" s="51">
        <f t="shared" si="72"/>
        <v>99.15</v>
      </c>
      <c r="H254" s="51">
        <f t="shared" si="73"/>
        <v>39660</v>
      </c>
      <c r="I254" s="54">
        <f t="shared" si="61"/>
        <v>1.5785566769632622E-4</v>
      </c>
      <c r="K254" s="7" t="s">
        <v>159</v>
      </c>
      <c r="L254" s="12" t="s">
        <v>2009</v>
      </c>
      <c r="N254" s="2">
        <v>77.69</v>
      </c>
      <c r="P254" s="2">
        <v>77.69</v>
      </c>
      <c r="R254" s="2" t="str">
        <f t="shared" si="62"/>
        <v>OK</v>
      </c>
    </row>
    <row r="255" spans="1:18" ht="31.5">
      <c r="A255" s="7" t="s">
        <v>2680</v>
      </c>
      <c r="B255" s="13" t="s">
        <v>225</v>
      </c>
      <c r="C255" s="14" t="s">
        <v>177</v>
      </c>
      <c r="D255" s="24">
        <v>400</v>
      </c>
      <c r="E255" s="50">
        <f t="shared" si="70"/>
        <v>74.53</v>
      </c>
      <c r="F255" s="51">
        <f t="shared" si="71"/>
        <v>29812</v>
      </c>
      <c r="G255" s="51">
        <f t="shared" si="72"/>
        <v>95.4</v>
      </c>
      <c r="H255" s="51">
        <f t="shared" si="73"/>
        <v>38160</v>
      </c>
      <c r="I255" s="54">
        <f t="shared" si="61"/>
        <v>1.518853323069039E-4</v>
      </c>
      <c r="K255" s="7" t="s">
        <v>12</v>
      </c>
      <c r="L255" s="12" t="s">
        <v>224</v>
      </c>
      <c r="N255" s="2">
        <v>74.75</v>
      </c>
      <c r="P255" s="2">
        <v>74.75</v>
      </c>
      <c r="R255" s="2" t="str">
        <f t="shared" si="62"/>
        <v>OK</v>
      </c>
    </row>
    <row r="256" spans="1:18" ht="31.5">
      <c r="A256" s="7" t="s">
        <v>2681</v>
      </c>
      <c r="B256" s="13" t="s">
        <v>220</v>
      </c>
      <c r="C256" s="14" t="s">
        <v>177</v>
      </c>
      <c r="D256" s="24">
        <v>400</v>
      </c>
      <c r="E256" s="50">
        <f t="shared" si="70"/>
        <v>201.37</v>
      </c>
      <c r="F256" s="51">
        <f t="shared" si="71"/>
        <v>80548</v>
      </c>
      <c r="G256" s="51">
        <f t="shared" si="72"/>
        <v>257.75</v>
      </c>
      <c r="H256" s="51">
        <f t="shared" si="73"/>
        <v>103100</v>
      </c>
      <c r="I256" s="54">
        <f t="shared" si="61"/>
        <v>4.1036105243296101E-4</v>
      </c>
      <c r="K256" s="7" t="s">
        <v>159</v>
      </c>
      <c r="L256" s="12" t="s">
        <v>2007</v>
      </c>
      <c r="N256" s="2">
        <v>201.98</v>
      </c>
      <c r="P256" s="2">
        <v>201.98</v>
      </c>
      <c r="R256" s="2" t="str">
        <f t="shared" si="62"/>
        <v>OK</v>
      </c>
    </row>
    <row r="257" spans="1:18">
      <c r="A257" s="7" t="s">
        <v>2682</v>
      </c>
      <c r="B257" s="13" t="s">
        <v>230</v>
      </c>
      <c r="C257" s="14" t="s">
        <v>58</v>
      </c>
      <c r="D257" s="24">
        <v>1000</v>
      </c>
      <c r="E257" s="50">
        <f t="shared" si="70"/>
        <v>108.83</v>
      </c>
      <c r="F257" s="51">
        <f t="shared" si="71"/>
        <v>108830</v>
      </c>
      <c r="G257" s="51">
        <f t="shared" si="72"/>
        <v>139.30000000000001</v>
      </c>
      <c r="H257" s="51">
        <f t="shared" si="73"/>
        <v>139300</v>
      </c>
      <c r="I257" s="54">
        <f t="shared" si="61"/>
        <v>5.5444514649768636E-4</v>
      </c>
      <c r="K257" s="7" t="s">
        <v>12</v>
      </c>
      <c r="L257" s="12" t="s">
        <v>229</v>
      </c>
      <c r="N257" s="2">
        <v>109.16</v>
      </c>
      <c r="P257" s="2">
        <v>109.16</v>
      </c>
      <c r="R257" s="2" t="str">
        <f t="shared" si="62"/>
        <v>OK</v>
      </c>
    </row>
    <row r="258" spans="1:18" ht="31.5">
      <c r="A258" s="7" t="s">
        <v>2683</v>
      </c>
      <c r="B258" s="13" t="s">
        <v>237</v>
      </c>
      <c r="C258" s="14" t="s">
        <v>58</v>
      </c>
      <c r="D258" s="24">
        <v>200</v>
      </c>
      <c r="E258" s="50">
        <f t="shared" si="70"/>
        <v>6.4</v>
      </c>
      <c r="F258" s="51">
        <f t="shared" si="71"/>
        <v>1280</v>
      </c>
      <c r="G258" s="51">
        <f t="shared" si="72"/>
        <v>8.19</v>
      </c>
      <c r="H258" s="51">
        <f t="shared" si="73"/>
        <v>1638</v>
      </c>
      <c r="I258" s="54">
        <f t="shared" si="61"/>
        <v>6.5196062452491767E-6</v>
      </c>
      <c r="K258" s="7" t="s">
        <v>159</v>
      </c>
      <c r="L258" s="12" t="s">
        <v>2013</v>
      </c>
      <c r="N258" s="2">
        <v>6.42</v>
      </c>
      <c r="P258" s="2">
        <v>6.42</v>
      </c>
      <c r="R258" s="2" t="str">
        <f t="shared" si="62"/>
        <v>OK</v>
      </c>
    </row>
    <row r="259" spans="1:18">
      <c r="A259" s="7" t="s">
        <v>2684</v>
      </c>
      <c r="B259" s="13" t="s">
        <v>238</v>
      </c>
      <c r="C259" s="14" t="s">
        <v>58</v>
      </c>
      <c r="D259" s="24">
        <v>600</v>
      </c>
      <c r="E259" s="50">
        <f t="shared" si="70"/>
        <v>0.87</v>
      </c>
      <c r="F259" s="51">
        <f t="shared" si="71"/>
        <v>522</v>
      </c>
      <c r="G259" s="51">
        <f t="shared" si="72"/>
        <v>1.1100000000000001</v>
      </c>
      <c r="H259" s="51">
        <f t="shared" si="73"/>
        <v>666</v>
      </c>
      <c r="I259" s="54">
        <f t="shared" si="61"/>
        <v>2.6508289129035114E-6</v>
      </c>
      <c r="K259" s="7" t="s">
        <v>159</v>
      </c>
      <c r="L259" s="12" t="s">
        <v>2014</v>
      </c>
      <c r="N259" s="2">
        <v>0.87</v>
      </c>
      <c r="P259" s="2">
        <v>0.87</v>
      </c>
      <c r="R259" s="2" t="str">
        <f t="shared" si="62"/>
        <v>OK</v>
      </c>
    </row>
    <row r="260" spans="1:18" ht="31.5">
      <c r="A260" s="7" t="s">
        <v>2685</v>
      </c>
      <c r="B260" s="13" t="s">
        <v>236</v>
      </c>
      <c r="C260" s="14" t="s">
        <v>58</v>
      </c>
      <c r="D260" s="24">
        <v>400</v>
      </c>
      <c r="E260" s="50">
        <f t="shared" si="70"/>
        <v>36.99</v>
      </c>
      <c r="F260" s="51">
        <f t="shared" si="71"/>
        <v>14796</v>
      </c>
      <c r="G260" s="51">
        <f t="shared" si="72"/>
        <v>47.35</v>
      </c>
      <c r="H260" s="51">
        <f t="shared" si="73"/>
        <v>18940</v>
      </c>
      <c r="I260" s="54">
        <f t="shared" si="61"/>
        <v>7.5385434850439197E-5</v>
      </c>
      <c r="K260" s="7" t="s">
        <v>12</v>
      </c>
      <c r="L260" s="12" t="s">
        <v>235</v>
      </c>
      <c r="N260" s="2">
        <v>37.1</v>
      </c>
      <c r="P260" s="2">
        <v>37.1</v>
      </c>
      <c r="R260" s="2" t="str">
        <f t="shared" si="62"/>
        <v>OK</v>
      </c>
    </row>
    <row r="261" spans="1:18" ht="31.5">
      <c r="A261" s="7" t="s">
        <v>2686</v>
      </c>
      <c r="B261" s="13" t="s">
        <v>236</v>
      </c>
      <c r="C261" s="14" t="s">
        <v>58</v>
      </c>
      <c r="D261" s="24">
        <v>400</v>
      </c>
      <c r="E261" s="50">
        <f t="shared" si="70"/>
        <v>34.520000000000003</v>
      </c>
      <c r="F261" s="51">
        <f t="shared" si="71"/>
        <v>13808</v>
      </c>
      <c r="G261" s="51">
        <f t="shared" si="72"/>
        <v>44.19</v>
      </c>
      <c r="H261" s="51">
        <f t="shared" si="73"/>
        <v>17676</v>
      </c>
      <c r="I261" s="54">
        <f t="shared" si="61"/>
        <v>7.0354432228952659E-5</v>
      </c>
      <c r="K261" s="7" t="s">
        <v>159</v>
      </c>
      <c r="L261" s="12" t="s">
        <v>2012</v>
      </c>
      <c r="N261" s="2">
        <v>34.619999999999997</v>
      </c>
      <c r="P261" s="2">
        <v>34.619999999999997</v>
      </c>
      <c r="R261" s="2" t="str">
        <f t="shared" si="62"/>
        <v>OK</v>
      </c>
    </row>
    <row r="262" spans="1:18" ht="31.5">
      <c r="A262" s="7" t="s">
        <v>2687</v>
      </c>
      <c r="B262" s="13" t="s">
        <v>244</v>
      </c>
      <c r="C262" s="14" t="s">
        <v>58</v>
      </c>
      <c r="D262" s="24">
        <v>4000</v>
      </c>
      <c r="E262" s="50">
        <f t="shared" si="70"/>
        <v>16.260000000000002</v>
      </c>
      <c r="F262" s="51">
        <f t="shared" si="71"/>
        <v>65040</v>
      </c>
      <c r="G262" s="51">
        <f t="shared" si="72"/>
        <v>20.81</v>
      </c>
      <c r="H262" s="51">
        <f t="shared" si="73"/>
        <v>83240</v>
      </c>
      <c r="I262" s="54">
        <f t="shared" ref="I262:I325" si="74">H262/$H$1416</f>
        <v>3.3131381187700943E-4</v>
      </c>
      <c r="K262" s="7" t="s">
        <v>12</v>
      </c>
      <c r="L262" s="12" t="s">
        <v>243</v>
      </c>
      <c r="N262" s="2">
        <v>16.309999999999999</v>
      </c>
      <c r="P262" s="2">
        <v>16.309999999999999</v>
      </c>
      <c r="R262" s="2" t="str">
        <f t="shared" ref="R262:R325" si="75">IF(E262&lt;=P262,"OK","ERRO")</f>
        <v>OK</v>
      </c>
    </row>
    <row r="263" spans="1:18" ht="31.5">
      <c r="A263" s="7" t="s">
        <v>2688</v>
      </c>
      <c r="B263" s="13" t="s">
        <v>246</v>
      </c>
      <c r="C263" s="14" t="s">
        <v>58</v>
      </c>
      <c r="D263" s="24">
        <v>4000</v>
      </c>
      <c r="E263" s="50">
        <f t="shared" si="70"/>
        <v>19.62</v>
      </c>
      <c r="F263" s="51">
        <f t="shared" si="71"/>
        <v>78480</v>
      </c>
      <c r="G263" s="51">
        <f t="shared" si="72"/>
        <v>25.11</v>
      </c>
      <c r="H263" s="51">
        <f t="shared" si="73"/>
        <v>100440</v>
      </c>
      <c r="I263" s="54">
        <f t="shared" si="74"/>
        <v>3.9977365767571876E-4</v>
      </c>
      <c r="K263" s="7" t="s">
        <v>12</v>
      </c>
      <c r="L263" s="12" t="s">
        <v>245</v>
      </c>
      <c r="N263" s="2">
        <v>19.68</v>
      </c>
      <c r="P263" s="2">
        <v>19.68</v>
      </c>
      <c r="R263" s="2" t="str">
        <f t="shared" si="75"/>
        <v>OK</v>
      </c>
    </row>
    <row r="264" spans="1:18" ht="31.5">
      <c r="A264" s="7" t="s">
        <v>2689</v>
      </c>
      <c r="B264" s="13" t="s">
        <v>240</v>
      </c>
      <c r="C264" s="14" t="s">
        <v>58</v>
      </c>
      <c r="D264" s="24">
        <v>4000</v>
      </c>
      <c r="E264" s="50">
        <f t="shared" si="70"/>
        <v>14.15</v>
      </c>
      <c r="F264" s="51">
        <f t="shared" si="71"/>
        <v>56600</v>
      </c>
      <c r="G264" s="51">
        <f t="shared" si="72"/>
        <v>18.11</v>
      </c>
      <c r="H264" s="51">
        <f t="shared" si="73"/>
        <v>72440</v>
      </c>
      <c r="I264" s="54">
        <f t="shared" si="74"/>
        <v>2.8832739707316873E-4</v>
      </c>
      <c r="K264" s="7" t="s">
        <v>12</v>
      </c>
      <c r="L264" s="12" t="s">
        <v>239</v>
      </c>
      <c r="N264" s="2">
        <v>14.19</v>
      </c>
      <c r="P264" s="2">
        <v>14.19</v>
      </c>
      <c r="R264" s="2" t="str">
        <f t="shared" si="75"/>
        <v>OK</v>
      </c>
    </row>
    <row r="265" spans="1:18" ht="31.5">
      <c r="A265" s="7" t="s">
        <v>2690</v>
      </c>
      <c r="B265" s="13" t="s">
        <v>242</v>
      </c>
      <c r="C265" s="14" t="s">
        <v>58</v>
      </c>
      <c r="D265" s="24">
        <v>4000</v>
      </c>
      <c r="E265" s="50">
        <f t="shared" si="70"/>
        <v>14.15</v>
      </c>
      <c r="F265" s="51">
        <f t="shared" si="71"/>
        <v>56600</v>
      </c>
      <c r="G265" s="51">
        <f t="shared" si="72"/>
        <v>18.11</v>
      </c>
      <c r="H265" s="51">
        <f t="shared" si="73"/>
        <v>72440</v>
      </c>
      <c r="I265" s="54">
        <f t="shared" si="74"/>
        <v>2.8832739707316873E-4</v>
      </c>
      <c r="K265" s="7" t="s">
        <v>12</v>
      </c>
      <c r="L265" s="12" t="s">
        <v>241</v>
      </c>
      <c r="N265" s="2">
        <v>14.19</v>
      </c>
      <c r="P265" s="2">
        <v>14.19</v>
      </c>
      <c r="R265" s="2" t="str">
        <f t="shared" si="75"/>
        <v>OK</v>
      </c>
    </row>
    <row r="266" spans="1:18">
      <c r="A266" s="7" t="s">
        <v>3190</v>
      </c>
      <c r="B266" s="13" t="s">
        <v>299</v>
      </c>
      <c r="C266" s="14" t="s">
        <v>58</v>
      </c>
      <c r="D266" s="24">
        <v>350</v>
      </c>
      <c r="E266" s="50">
        <f t="shared" si="70"/>
        <v>4.88</v>
      </c>
      <c r="F266" s="51">
        <f t="shared" si="71"/>
        <v>1708</v>
      </c>
      <c r="G266" s="51">
        <f t="shared" si="72"/>
        <v>6.25</v>
      </c>
      <c r="H266" s="51">
        <f t="shared" si="73"/>
        <v>2187.5</v>
      </c>
      <c r="I266" s="54">
        <f t="shared" si="74"/>
        <v>8.7067391095742209E-6</v>
      </c>
      <c r="K266" s="7" t="s">
        <v>159</v>
      </c>
      <c r="L266" s="12" t="s">
        <v>2053</v>
      </c>
      <c r="N266" s="2">
        <v>4.8899999999999997</v>
      </c>
      <c r="P266" s="2">
        <v>4.8899999999999997</v>
      </c>
      <c r="R266" s="2" t="str">
        <f t="shared" si="75"/>
        <v>OK</v>
      </c>
    </row>
    <row r="267" spans="1:18" ht="31.5">
      <c r="A267" s="7" t="s">
        <v>3191</v>
      </c>
      <c r="B267" s="13" t="s">
        <v>252</v>
      </c>
      <c r="C267" s="14" t="s">
        <v>58</v>
      </c>
      <c r="D267" s="24">
        <v>4800</v>
      </c>
      <c r="E267" s="50">
        <f t="shared" si="70"/>
        <v>14.41</v>
      </c>
      <c r="F267" s="51">
        <f t="shared" si="71"/>
        <v>69168</v>
      </c>
      <c r="G267" s="51">
        <f t="shared" si="72"/>
        <v>18.440000000000001</v>
      </c>
      <c r="H267" s="51">
        <f t="shared" si="73"/>
        <v>88512</v>
      </c>
      <c r="I267" s="54">
        <f t="shared" si="74"/>
        <v>3.5229755065903243E-4</v>
      </c>
      <c r="K267" s="7" t="s">
        <v>12</v>
      </c>
      <c r="L267" s="12" t="s">
        <v>251</v>
      </c>
      <c r="N267" s="2">
        <v>14.45</v>
      </c>
      <c r="P267" s="2">
        <v>14.45</v>
      </c>
      <c r="R267" s="2" t="str">
        <f t="shared" si="75"/>
        <v>OK</v>
      </c>
    </row>
    <row r="268" spans="1:18" ht="31.5">
      <c r="A268" s="7" t="s">
        <v>3192</v>
      </c>
      <c r="B268" s="13" t="s">
        <v>250</v>
      </c>
      <c r="C268" s="14" t="s">
        <v>58</v>
      </c>
      <c r="D268" s="24">
        <v>2000</v>
      </c>
      <c r="E268" s="50">
        <f t="shared" si="70"/>
        <v>24.7</v>
      </c>
      <c r="F268" s="51">
        <f t="shared" si="71"/>
        <v>49400</v>
      </c>
      <c r="G268" s="51">
        <f t="shared" si="72"/>
        <v>31.62</v>
      </c>
      <c r="H268" s="51">
        <f t="shared" si="73"/>
        <v>63240</v>
      </c>
      <c r="I268" s="54">
        <f t="shared" si="74"/>
        <v>2.5170934001804516E-4</v>
      </c>
      <c r="K268" s="7" t="s">
        <v>12</v>
      </c>
      <c r="L268" s="12" t="s">
        <v>249</v>
      </c>
      <c r="N268" s="2">
        <v>24.77</v>
      </c>
      <c r="P268" s="2">
        <v>24.77</v>
      </c>
      <c r="R268" s="2" t="str">
        <f t="shared" si="75"/>
        <v>OK</v>
      </c>
    </row>
    <row r="269" spans="1:18" ht="31.5">
      <c r="A269" s="7" t="s">
        <v>3193</v>
      </c>
      <c r="B269" s="13" t="s">
        <v>254</v>
      </c>
      <c r="C269" s="14" t="s">
        <v>58</v>
      </c>
      <c r="D269" s="24">
        <v>3500</v>
      </c>
      <c r="E269" s="50">
        <f t="shared" si="70"/>
        <v>14.41</v>
      </c>
      <c r="F269" s="51">
        <f t="shared" si="71"/>
        <v>50435</v>
      </c>
      <c r="G269" s="51">
        <f t="shared" si="72"/>
        <v>18.440000000000001</v>
      </c>
      <c r="H269" s="51">
        <f t="shared" si="73"/>
        <v>64540</v>
      </c>
      <c r="I269" s="54">
        <f t="shared" si="74"/>
        <v>2.5688363068887782E-4</v>
      </c>
      <c r="K269" s="7" t="s">
        <v>12</v>
      </c>
      <c r="L269" s="12" t="s">
        <v>253</v>
      </c>
      <c r="N269" s="2">
        <v>14.45</v>
      </c>
      <c r="P269" s="2">
        <v>14.45</v>
      </c>
      <c r="R269" s="2" t="str">
        <f t="shared" si="75"/>
        <v>OK</v>
      </c>
    </row>
    <row r="270" spans="1:18" ht="31.5">
      <c r="A270" s="7" t="s">
        <v>3194</v>
      </c>
      <c r="B270" s="13" t="s">
        <v>2042</v>
      </c>
      <c r="C270" s="14" t="s">
        <v>58</v>
      </c>
      <c r="D270" s="24">
        <v>4000</v>
      </c>
      <c r="E270" s="50">
        <f t="shared" si="70"/>
        <v>5.85</v>
      </c>
      <c r="F270" s="51">
        <f t="shared" si="71"/>
        <v>23400</v>
      </c>
      <c r="G270" s="51">
        <f t="shared" si="72"/>
        <v>7.49</v>
      </c>
      <c r="H270" s="51">
        <f t="shared" si="73"/>
        <v>29960</v>
      </c>
      <c r="I270" s="54">
        <f t="shared" si="74"/>
        <v>1.1924749884472852E-4</v>
      </c>
      <c r="K270" s="7" t="s">
        <v>159</v>
      </c>
      <c r="L270" s="12" t="s">
        <v>2041</v>
      </c>
      <c r="N270" s="2">
        <v>5.87</v>
      </c>
      <c r="P270" s="2">
        <v>5.87</v>
      </c>
      <c r="R270" s="2" t="str">
        <f t="shared" si="75"/>
        <v>OK</v>
      </c>
    </row>
    <row r="271" spans="1:18" ht="31.5">
      <c r="A271" s="7" t="s">
        <v>3195</v>
      </c>
      <c r="B271" s="13" t="s">
        <v>278</v>
      </c>
      <c r="C271" s="14" t="s">
        <v>58</v>
      </c>
      <c r="D271" s="24">
        <v>2600</v>
      </c>
      <c r="E271" s="50">
        <f t="shared" si="70"/>
        <v>11.24</v>
      </c>
      <c r="F271" s="51">
        <f t="shared" si="71"/>
        <v>29224</v>
      </c>
      <c r="G271" s="51">
        <f t="shared" si="72"/>
        <v>14.39</v>
      </c>
      <c r="H271" s="51">
        <f t="shared" si="73"/>
        <v>37414</v>
      </c>
      <c r="I271" s="54">
        <f t="shared" si="74"/>
        <v>1.4891608550656452E-4</v>
      </c>
      <c r="K271" s="7" t="s">
        <v>159</v>
      </c>
      <c r="L271" s="12" t="s">
        <v>2038</v>
      </c>
      <c r="N271" s="2">
        <v>11.27</v>
      </c>
      <c r="P271" s="2">
        <v>11.27</v>
      </c>
      <c r="R271" s="2" t="str">
        <f t="shared" si="75"/>
        <v>OK</v>
      </c>
    </row>
    <row r="272" spans="1:18" ht="31.5">
      <c r="A272" s="7" t="s">
        <v>3196</v>
      </c>
      <c r="B272" s="13" t="s">
        <v>279</v>
      </c>
      <c r="C272" s="14" t="s">
        <v>58</v>
      </c>
      <c r="D272" s="24">
        <v>2500</v>
      </c>
      <c r="E272" s="50">
        <f t="shared" si="70"/>
        <v>19.53</v>
      </c>
      <c r="F272" s="51">
        <f t="shared" si="71"/>
        <v>48825</v>
      </c>
      <c r="G272" s="51">
        <f t="shared" si="72"/>
        <v>25</v>
      </c>
      <c r="H272" s="51">
        <f t="shared" si="73"/>
        <v>62500</v>
      </c>
      <c r="I272" s="54">
        <f t="shared" si="74"/>
        <v>2.4876397455926347E-4</v>
      </c>
      <c r="K272" s="7" t="s">
        <v>159</v>
      </c>
      <c r="L272" s="12" t="s">
        <v>2039</v>
      </c>
      <c r="N272" s="2">
        <v>19.59</v>
      </c>
      <c r="P272" s="2">
        <v>19.59</v>
      </c>
      <c r="R272" s="2" t="str">
        <f t="shared" si="75"/>
        <v>OK</v>
      </c>
    </row>
    <row r="273" spans="1:18">
      <c r="A273" s="7" t="s">
        <v>3197</v>
      </c>
      <c r="B273" s="13" t="s">
        <v>268</v>
      </c>
      <c r="C273" s="14" t="s">
        <v>58</v>
      </c>
      <c r="D273" s="24">
        <v>4000</v>
      </c>
      <c r="E273" s="50">
        <f t="shared" si="70"/>
        <v>11.21</v>
      </c>
      <c r="F273" s="51">
        <f t="shared" si="71"/>
        <v>44840</v>
      </c>
      <c r="G273" s="51">
        <f t="shared" si="72"/>
        <v>14.35</v>
      </c>
      <c r="H273" s="51">
        <f t="shared" si="73"/>
        <v>57400</v>
      </c>
      <c r="I273" s="54">
        <f t="shared" si="74"/>
        <v>2.2846483423522756E-4</v>
      </c>
      <c r="K273" s="7" t="s">
        <v>12</v>
      </c>
      <c r="L273" s="12" t="s">
        <v>267</v>
      </c>
      <c r="N273" s="2">
        <v>11.24</v>
      </c>
      <c r="P273" s="2">
        <v>11.24</v>
      </c>
      <c r="R273" s="2" t="str">
        <f t="shared" si="75"/>
        <v>OK</v>
      </c>
    </row>
    <row r="274" spans="1:18" ht="31.5">
      <c r="A274" s="7" t="s">
        <v>3198</v>
      </c>
      <c r="B274" s="13" t="s">
        <v>283</v>
      </c>
      <c r="C274" s="14" t="s">
        <v>58</v>
      </c>
      <c r="D274" s="24">
        <v>2850</v>
      </c>
      <c r="E274" s="50">
        <f t="shared" si="70"/>
        <v>11.21</v>
      </c>
      <c r="F274" s="51">
        <f t="shared" si="71"/>
        <v>31948.5</v>
      </c>
      <c r="G274" s="51">
        <f t="shared" si="72"/>
        <v>14.35</v>
      </c>
      <c r="H274" s="51">
        <f t="shared" si="73"/>
        <v>40897.5</v>
      </c>
      <c r="I274" s="54">
        <f t="shared" si="74"/>
        <v>1.6278119439259965E-4</v>
      </c>
      <c r="K274" s="7" t="s">
        <v>12</v>
      </c>
      <c r="L274" s="12" t="s">
        <v>282</v>
      </c>
      <c r="N274" s="2">
        <v>11.24</v>
      </c>
      <c r="P274" s="2">
        <v>11.24</v>
      </c>
      <c r="R274" s="2" t="str">
        <f t="shared" si="75"/>
        <v>OK</v>
      </c>
    </row>
    <row r="275" spans="1:18" ht="31.5">
      <c r="A275" s="7" t="s">
        <v>3199</v>
      </c>
      <c r="B275" s="13" t="s">
        <v>271</v>
      </c>
      <c r="C275" s="14" t="s">
        <v>58</v>
      </c>
      <c r="D275" s="24">
        <v>2850</v>
      </c>
      <c r="E275" s="50">
        <f t="shared" si="70"/>
        <v>11.39</v>
      </c>
      <c r="F275" s="51">
        <f t="shared" si="71"/>
        <v>32461.5</v>
      </c>
      <c r="G275" s="51">
        <f t="shared" si="72"/>
        <v>14.58</v>
      </c>
      <c r="H275" s="51">
        <f t="shared" si="73"/>
        <v>41553</v>
      </c>
      <c r="I275" s="54">
        <f t="shared" si="74"/>
        <v>1.653902309577772E-4</v>
      </c>
      <c r="K275" s="7" t="s">
        <v>159</v>
      </c>
      <c r="L275" s="12" t="s">
        <v>2033</v>
      </c>
      <c r="N275" s="2">
        <v>11.42</v>
      </c>
      <c r="P275" s="2">
        <v>11.42</v>
      </c>
      <c r="R275" s="2" t="str">
        <f t="shared" si="75"/>
        <v>OK</v>
      </c>
    </row>
    <row r="276" spans="1:18" ht="31.5">
      <c r="A276" s="7" t="s">
        <v>3200</v>
      </c>
      <c r="B276" s="13" t="s">
        <v>2032</v>
      </c>
      <c r="C276" s="14" t="s">
        <v>58</v>
      </c>
      <c r="D276" s="24">
        <v>2850</v>
      </c>
      <c r="E276" s="50">
        <f t="shared" si="70"/>
        <v>2.25</v>
      </c>
      <c r="F276" s="51">
        <f t="shared" si="71"/>
        <v>6412.5</v>
      </c>
      <c r="G276" s="51">
        <f t="shared" si="72"/>
        <v>2.88</v>
      </c>
      <c r="H276" s="51">
        <f t="shared" si="73"/>
        <v>8208</v>
      </c>
      <c r="I276" s="54">
        <f t="shared" si="74"/>
        <v>3.266967525091895E-5</v>
      </c>
      <c r="K276" s="7" t="s">
        <v>159</v>
      </c>
      <c r="L276" s="12" t="s">
        <v>2031</v>
      </c>
      <c r="N276" s="2">
        <v>2.2599999999999998</v>
      </c>
      <c r="P276" s="2">
        <v>2.2599999999999998</v>
      </c>
      <c r="R276" s="2" t="str">
        <f t="shared" si="75"/>
        <v>OK</v>
      </c>
    </row>
    <row r="277" spans="1:18">
      <c r="A277" s="7" t="s">
        <v>3201</v>
      </c>
      <c r="B277" s="13" t="s">
        <v>274</v>
      </c>
      <c r="C277" s="14" t="s">
        <v>58</v>
      </c>
      <c r="D277" s="24">
        <v>2850</v>
      </c>
      <c r="E277" s="50">
        <f t="shared" si="70"/>
        <v>13.42</v>
      </c>
      <c r="F277" s="51">
        <f t="shared" si="71"/>
        <v>38247</v>
      </c>
      <c r="G277" s="51">
        <f t="shared" si="72"/>
        <v>17.18</v>
      </c>
      <c r="H277" s="51">
        <f t="shared" si="73"/>
        <v>48963</v>
      </c>
      <c r="I277" s="54">
        <f t="shared" si="74"/>
        <v>1.9488368778152346E-4</v>
      </c>
      <c r="K277" s="7" t="s">
        <v>159</v>
      </c>
      <c r="L277" s="12" t="s">
        <v>2036</v>
      </c>
      <c r="N277" s="2">
        <v>13.46</v>
      </c>
      <c r="P277" s="2">
        <v>13.46</v>
      </c>
      <c r="R277" s="2" t="str">
        <f t="shared" si="75"/>
        <v>OK</v>
      </c>
    </row>
    <row r="278" spans="1:18" ht="31.5">
      <c r="A278" s="7" t="s">
        <v>3202</v>
      </c>
      <c r="B278" s="13" t="s">
        <v>272</v>
      </c>
      <c r="C278" s="14" t="s">
        <v>58</v>
      </c>
      <c r="D278" s="24">
        <v>2850</v>
      </c>
      <c r="E278" s="50">
        <f t="shared" si="70"/>
        <v>21.16</v>
      </c>
      <c r="F278" s="51">
        <f t="shared" si="71"/>
        <v>60306</v>
      </c>
      <c r="G278" s="51">
        <f t="shared" si="72"/>
        <v>27.08</v>
      </c>
      <c r="H278" s="51">
        <f t="shared" si="73"/>
        <v>77178</v>
      </c>
      <c r="I278" s="54">
        <f t="shared" si="74"/>
        <v>3.0718569645655738E-4</v>
      </c>
      <c r="K278" s="7" t="s">
        <v>159</v>
      </c>
      <c r="L278" s="12" t="s">
        <v>2034</v>
      </c>
      <c r="N278" s="2">
        <v>21.22</v>
      </c>
      <c r="P278" s="2">
        <v>21.22</v>
      </c>
      <c r="R278" s="2" t="str">
        <f t="shared" si="75"/>
        <v>OK</v>
      </c>
    </row>
    <row r="279" spans="1:18">
      <c r="A279" s="7" t="s">
        <v>3203</v>
      </c>
      <c r="B279" s="13" t="s">
        <v>277</v>
      </c>
      <c r="C279" s="14" t="s">
        <v>58</v>
      </c>
      <c r="D279" s="24">
        <v>1500</v>
      </c>
      <c r="E279" s="50">
        <f t="shared" si="70"/>
        <v>14.41</v>
      </c>
      <c r="F279" s="51">
        <f t="shared" si="71"/>
        <v>21615</v>
      </c>
      <c r="G279" s="51">
        <f t="shared" si="72"/>
        <v>18.440000000000001</v>
      </c>
      <c r="H279" s="51">
        <f t="shared" si="73"/>
        <v>27660</v>
      </c>
      <c r="I279" s="54">
        <f t="shared" si="74"/>
        <v>1.1009298458094763E-4</v>
      </c>
      <c r="K279" s="7" t="s">
        <v>12</v>
      </c>
      <c r="L279" s="12" t="s">
        <v>276</v>
      </c>
      <c r="N279" s="2">
        <v>14.45</v>
      </c>
      <c r="P279" s="2">
        <v>14.45</v>
      </c>
      <c r="R279" s="2" t="str">
        <f t="shared" si="75"/>
        <v>OK</v>
      </c>
    </row>
    <row r="280" spans="1:18" ht="31.5">
      <c r="A280" s="7" t="s">
        <v>3204</v>
      </c>
      <c r="B280" s="13" t="s">
        <v>275</v>
      </c>
      <c r="C280" s="14" t="s">
        <v>58</v>
      </c>
      <c r="D280" s="24">
        <v>3100</v>
      </c>
      <c r="E280" s="50">
        <f t="shared" si="70"/>
        <v>22.35</v>
      </c>
      <c r="F280" s="51">
        <f t="shared" si="71"/>
        <v>69285</v>
      </c>
      <c r="G280" s="51">
        <f t="shared" si="72"/>
        <v>28.61</v>
      </c>
      <c r="H280" s="51">
        <f t="shared" si="73"/>
        <v>88691</v>
      </c>
      <c r="I280" s="54">
        <f t="shared" si="74"/>
        <v>3.5301001068217016E-4</v>
      </c>
      <c r="K280" s="7" t="s">
        <v>159</v>
      </c>
      <c r="L280" s="12" t="s">
        <v>2037</v>
      </c>
      <c r="N280" s="2">
        <v>22.42</v>
      </c>
      <c r="P280" s="2">
        <v>22.42</v>
      </c>
      <c r="R280" s="2" t="str">
        <f t="shared" si="75"/>
        <v>OK</v>
      </c>
    </row>
    <row r="281" spans="1:18">
      <c r="A281" s="7" t="s">
        <v>3205</v>
      </c>
      <c r="B281" s="13" t="s">
        <v>273</v>
      </c>
      <c r="C281" s="14" t="s">
        <v>58</v>
      </c>
      <c r="D281" s="24">
        <v>3100</v>
      </c>
      <c r="E281" s="50">
        <f t="shared" si="70"/>
        <v>5.7</v>
      </c>
      <c r="F281" s="51">
        <f t="shared" ref="F281:F312" si="76">ROUND(D281*E281,2)</f>
        <v>17670</v>
      </c>
      <c r="G281" s="51">
        <f t="shared" si="72"/>
        <v>7.3</v>
      </c>
      <c r="H281" s="51">
        <f t="shared" si="73"/>
        <v>22630</v>
      </c>
      <c r="I281" s="54">
        <f t="shared" si="74"/>
        <v>9.0072459908418113E-5</v>
      </c>
      <c r="K281" s="7" t="s">
        <v>159</v>
      </c>
      <c r="L281" s="12" t="s">
        <v>2035</v>
      </c>
      <c r="N281" s="2">
        <v>5.72</v>
      </c>
      <c r="P281" s="2">
        <v>5.72</v>
      </c>
      <c r="R281" s="2" t="str">
        <f t="shared" si="75"/>
        <v>OK</v>
      </c>
    </row>
    <row r="282" spans="1:18">
      <c r="A282" s="7" t="s">
        <v>3206</v>
      </c>
      <c r="B282" s="13" t="s">
        <v>296</v>
      </c>
      <c r="C282" s="14" t="s">
        <v>58</v>
      </c>
      <c r="D282" s="24">
        <v>5500</v>
      </c>
      <c r="E282" s="50">
        <f t="shared" si="70"/>
        <v>2.25</v>
      </c>
      <c r="F282" s="51">
        <f t="shared" si="76"/>
        <v>12375</v>
      </c>
      <c r="G282" s="51">
        <f t="shared" si="72"/>
        <v>2.88</v>
      </c>
      <c r="H282" s="51">
        <f t="shared" si="73"/>
        <v>15840</v>
      </c>
      <c r="I282" s="54">
        <f t="shared" si="74"/>
        <v>6.3046741712299725E-5</v>
      </c>
      <c r="K282" s="7" t="s">
        <v>159</v>
      </c>
      <c r="L282" s="12" t="s">
        <v>2050</v>
      </c>
      <c r="N282" s="2">
        <v>2.2599999999999998</v>
      </c>
      <c r="P282" s="2">
        <v>2.2599999999999998</v>
      </c>
      <c r="R282" s="2" t="str">
        <f t="shared" si="75"/>
        <v>OK</v>
      </c>
    </row>
    <row r="283" spans="1:18" ht="31.5">
      <c r="A283" s="7" t="s">
        <v>3207</v>
      </c>
      <c r="B283" s="13" t="s">
        <v>285</v>
      </c>
      <c r="C283" s="14" t="s">
        <v>58</v>
      </c>
      <c r="D283" s="24">
        <v>4000</v>
      </c>
      <c r="E283" s="50">
        <f t="shared" si="70"/>
        <v>7.62</v>
      </c>
      <c r="F283" s="51">
        <f t="shared" si="76"/>
        <v>30480</v>
      </c>
      <c r="G283" s="51">
        <f t="shared" si="72"/>
        <v>9.75</v>
      </c>
      <c r="H283" s="51">
        <f t="shared" si="73"/>
        <v>39000</v>
      </c>
      <c r="I283" s="54">
        <f t="shared" si="74"/>
        <v>1.5522872012498038E-4</v>
      </c>
      <c r="K283" s="7" t="s">
        <v>12</v>
      </c>
      <c r="L283" s="12" t="s">
        <v>284</v>
      </c>
      <c r="N283" s="2">
        <v>7.64</v>
      </c>
      <c r="P283" s="2">
        <v>7.64</v>
      </c>
      <c r="R283" s="2" t="str">
        <f t="shared" si="75"/>
        <v>OK</v>
      </c>
    </row>
    <row r="284" spans="1:18" ht="31.5">
      <c r="A284" s="7" t="s">
        <v>3208</v>
      </c>
      <c r="B284" s="13" t="s">
        <v>297</v>
      </c>
      <c r="C284" s="14" t="s">
        <v>58</v>
      </c>
      <c r="D284" s="24">
        <v>5500</v>
      </c>
      <c r="E284" s="50">
        <f t="shared" si="70"/>
        <v>14.65</v>
      </c>
      <c r="F284" s="51">
        <f t="shared" si="76"/>
        <v>80575</v>
      </c>
      <c r="G284" s="51">
        <f t="shared" si="72"/>
        <v>18.75</v>
      </c>
      <c r="H284" s="51">
        <f t="shared" si="73"/>
        <v>103125</v>
      </c>
      <c r="I284" s="54">
        <f t="shared" si="74"/>
        <v>4.1046055802278469E-4</v>
      </c>
      <c r="K284" s="7" t="s">
        <v>159</v>
      </c>
      <c r="L284" s="12" t="s">
        <v>2051</v>
      </c>
      <c r="N284" s="2">
        <v>14.69</v>
      </c>
      <c r="P284" s="2">
        <v>14.69</v>
      </c>
      <c r="R284" s="2" t="str">
        <f t="shared" si="75"/>
        <v>OK</v>
      </c>
    </row>
    <row r="285" spans="1:18" ht="31.5">
      <c r="A285" s="7" t="s">
        <v>3209</v>
      </c>
      <c r="B285" s="13" t="s">
        <v>298</v>
      </c>
      <c r="C285" s="14" t="s">
        <v>58</v>
      </c>
      <c r="D285" s="24">
        <v>2000</v>
      </c>
      <c r="E285" s="50">
        <f t="shared" si="70"/>
        <v>16.27</v>
      </c>
      <c r="F285" s="51">
        <f t="shared" si="76"/>
        <v>32540</v>
      </c>
      <c r="G285" s="51">
        <f t="shared" si="72"/>
        <v>20.83</v>
      </c>
      <c r="H285" s="51">
        <f t="shared" si="73"/>
        <v>41660</v>
      </c>
      <c r="I285" s="54">
        <f t="shared" si="74"/>
        <v>1.6581611488222266E-4</v>
      </c>
      <c r="K285" s="7" t="s">
        <v>159</v>
      </c>
      <c r="L285" s="12" t="s">
        <v>2052</v>
      </c>
      <c r="N285" s="2">
        <v>16.32</v>
      </c>
      <c r="P285" s="2">
        <v>16.32</v>
      </c>
      <c r="R285" s="2" t="str">
        <f t="shared" si="75"/>
        <v>OK</v>
      </c>
    </row>
    <row r="286" spans="1:18" ht="31.5">
      <c r="A286" s="7" t="s">
        <v>3210</v>
      </c>
      <c r="B286" s="13" t="s">
        <v>301</v>
      </c>
      <c r="C286" s="14" t="s">
        <v>84</v>
      </c>
      <c r="D286" s="24">
        <v>2000</v>
      </c>
      <c r="E286" s="50">
        <f t="shared" si="70"/>
        <v>1.91</v>
      </c>
      <c r="F286" s="51">
        <f t="shared" si="76"/>
        <v>3820</v>
      </c>
      <c r="G286" s="51">
        <f t="shared" si="72"/>
        <v>2.44</v>
      </c>
      <c r="H286" s="51">
        <f t="shared" si="73"/>
        <v>4880</v>
      </c>
      <c r="I286" s="54">
        <f t="shared" si="74"/>
        <v>1.9423491133587291E-5</v>
      </c>
      <c r="K286" s="7" t="s">
        <v>12</v>
      </c>
      <c r="L286" s="12" t="s">
        <v>300</v>
      </c>
      <c r="N286" s="2">
        <v>1.92</v>
      </c>
      <c r="P286" s="2">
        <v>1.92</v>
      </c>
      <c r="R286" s="2" t="str">
        <f t="shared" si="75"/>
        <v>OK</v>
      </c>
    </row>
    <row r="287" spans="1:18">
      <c r="A287" s="7" t="s">
        <v>3211</v>
      </c>
      <c r="B287" s="13" t="s">
        <v>304</v>
      </c>
      <c r="C287" s="14" t="s">
        <v>58</v>
      </c>
      <c r="D287" s="24">
        <v>3000</v>
      </c>
      <c r="E287" s="50">
        <f t="shared" si="70"/>
        <v>12.81</v>
      </c>
      <c r="F287" s="51">
        <f t="shared" si="76"/>
        <v>38430</v>
      </c>
      <c r="G287" s="51">
        <f t="shared" si="72"/>
        <v>16.399999999999999</v>
      </c>
      <c r="H287" s="51">
        <f t="shared" si="73"/>
        <v>49200</v>
      </c>
      <c r="I287" s="54">
        <f t="shared" si="74"/>
        <v>1.958270007730522E-4</v>
      </c>
      <c r="K287" s="7" t="s">
        <v>12</v>
      </c>
      <c r="L287" s="12" t="s">
        <v>303</v>
      </c>
      <c r="N287" s="2">
        <v>12.85</v>
      </c>
      <c r="P287" s="2">
        <v>12.85</v>
      </c>
      <c r="R287" s="2" t="str">
        <f t="shared" si="75"/>
        <v>OK</v>
      </c>
    </row>
    <row r="288" spans="1:18" ht="31.5">
      <c r="A288" s="7" t="s">
        <v>3212</v>
      </c>
      <c r="B288" s="13" t="s">
        <v>2003</v>
      </c>
      <c r="C288" s="14" t="s">
        <v>177</v>
      </c>
      <c r="D288" s="24">
        <v>1000</v>
      </c>
      <c r="E288" s="50">
        <f t="shared" si="70"/>
        <v>91.5</v>
      </c>
      <c r="F288" s="51">
        <f t="shared" si="76"/>
        <v>91500</v>
      </c>
      <c r="G288" s="51">
        <f t="shared" si="72"/>
        <v>117.12</v>
      </c>
      <c r="H288" s="51">
        <f t="shared" si="73"/>
        <v>117120</v>
      </c>
      <c r="I288" s="54">
        <f t="shared" si="74"/>
        <v>4.6616378720609498E-4</v>
      </c>
      <c r="K288" s="7" t="s">
        <v>159</v>
      </c>
      <c r="L288" s="12" t="s">
        <v>2002</v>
      </c>
      <c r="N288" s="2">
        <v>91.78</v>
      </c>
      <c r="P288" s="2">
        <v>91.78</v>
      </c>
      <c r="R288" s="2" t="str">
        <f t="shared" si="75"/>
        <v>OK</v>
      </c>
    </row>
    <row r="289" spans="1:18" ht="31.5">
      <c r="A289" s="7" t="s">
        <v>3213</v>
      </c>
      <c r="B289" s="13" t="s">
        <v>281</v>
      </c>
      <c r="C289" s="14" t="s">
        <v>58</v>
      </c>
      <c r="D289" s="30">
        <v>2400</v>
      </c>
      <c r="E289" s="50">
        <f t="shared" si="70"/>
        <v>5.7</v>
      </c>
      <c r="F289" s="51">
        <f t="shared" si="76"/>
        <v>13680</v>
      </c>
      <c r="G289" s="51">
        <f t="shared" si="72"/>
        <v>7.3</v>
      </c>
      <c r="H289" s="51">
        <f t="shared" si="73"/>
        <v>17520</v>
      </c>
      <c r="I289" s="54">
        <f t="shared" si="74"/>
        <v>6.9733517348452738E-5</v>
      </c>
      <c r="K289" s="7" t="s">
        <v>159</v>
      </c>
      <c r="L289" s="12" t="s">
        <v>2043</v>
      </c>
      <c r="N289" s="2">
        <v>5.72</v>
      </c>
      <c r="P289" s="2">
        <v>5.72</v>
      </c>
      <c r="R289" s="2" t="str">
        <f t="shared" si="75"/>
        <v>OK</v>
      </c>
    </row>
    <row r="290" spans="1:18" ht="31.5">
      <c r="A290" s="7" t="s">
        <v>3214</v>
      </c>
      <c r="B290" s="13" t="s">
        <v>293</v>
      </c>
      <c r="C290" s="14" t="s">
        <v>84</v>
      </c>
      <c r="D290" s="24">
        <v>800</v>
      </c>
      <c r="E290" s="50">
        <f t="shared" si="70"/>
        <v>6.4</v>
      </c>
      <c r="F290" s="51">
        <f t="shared" si="76"/>
        <v>5120</v>
      </c>
      <c r="G290" s="51">
        <f t="shared" si="72"/>
        <v>8.19</v>
      </c>
      <c r="H290" s="51">
        <f t="shared" si="73"/>
        <v>6552</v>
      </c>
      <c r="I290" s="54">
        <f t="shared" si="74"/>
        <v>2.6078424980996707E-5</v>
      </c>
      <c r="K290" s="7" t="s">
        <v>12</v>
      </c>
      <c r="L290" s="12" t="s">
        <v>292</v>
      </c>
      <c r="N290" s="2">
        <v>6.42</v>
      </c>
      <c r="P290" s="2">
        <v>6.42</v>
      </c>
      <c r="R290" s="2" t="str">
        <f t="shared" si="75"/>
        <v>OK</v>
      </c>
    </row>
    <row r="291" spans="1:18">
      <c r="A291" s="7" t="s">
        <v>3215</v>
      </c>
      <c r="B291" s="13" t="s">
        <v>208</v>
      </c>
      <c r="C291" s="14" t="s">
        <v>58</v>
      </c>
      <c r="D291" s="24">
        <v>4000</v>
      </c>
      <c r="E291" s="50">
        <f t="shared" si="70"/>
        <v>12.19</v>
      </c>
      <c r="F291" s="51">
        <f t="shared" si="76"/>
        <v>48760</v>
      </c>
      <c r="G291" s="51">
        <f t="shared" si="72"/>
        <v>15.6</v>
      </c>
      <c r="H291" s="51">
        <f t="shared" si="73"/>
        <v>62400</v>
      </c>
      <c r="I291" s="54">
        <f t="shared" si="74"/>
        <v>2.4836595219996862E-4</v>
      </c>
      <c r="K291" s="7" t="s">
        <v>159</v>
      </c>
      <c r="L291" s="12" t="s">
        <v>2001</v>
      </c>
      <c r="N291" s="2">
        <v>12.23</v>
      </c>
      <c r="P291" s="2">
        <v>12.23</v>
      </c>
      <c r="R291" s="2" t="str">
        <f t="shared" si="75"/>
        <v>OK</v>
      </c>
    </row>
    <row r="292" spans="1:18">
      <c r="A292" s="7" t="s">
        <v>3216</v>
      </c>
      <c r="B292" s="13" t="s">
        <v>289</v>
      </c>
      <c r="C292" s="14" t="s">
        <v>135</v>
      </c>
      <c r="D292" s="24">
        <v>3200</v>
      </c>
      <c r="E292" s="50">
        <f t="shared" si="70"/>
        <v>2.44</v>
      </c>
      <c r="F292" s="51">
        <f t="shared" si="76"/>
        <v>7808</v>
      </c>
      <c r="G292" s="51">
        <f t="shared" si="72"/>
        <v>3.12</v>
      </c>
      <c r="H292" s="51">
        <f t="shared" si="73"/>
        <v>9984</v>
      </c>
      <c r="I292" s="54">
        <f t="shared" si="74"/>
        <v>3.9738552351994978E-5</v>
      </c>
      <c r="K292" s="7" t="s">
        <v>159</v>
      </c>
      <c r="L292" s="12" t="s">
        <v>2047</v>
      </c>
      <c r="N292" s="2">
        <v>2.4500000000000002</v>
      </c>
      <c r="P292" s="2">
        <v>2.4500000000000002</v>
      </c>
      <c r="R292" s="2" t="str">
        <f t="shared" si="75"/>
        <v>OK</v>
      </c>
    </row>
    <row r="293" spans="1:18" ht="31.5">
      <c r="A293" s="7" t="s">
        <v>3217</v>
      </c>
      <c r="B293" s="13" t="s">
        <v>2005</v>
      </c>
      <c r="C293" s="14" t="s">
        <v>58</v>
      </c>
      <c r="D293" s="24">
        <v>850</v>
      </c>
      <c r="E293" s="50">
        <f t="shared" si="70"/>
        <v>34.520000000000003</v>
      </c>
      <c r="F293" s="51">
        <f t="shared" si="76"/>
        <v>29342</v>
      </c>
      <c r="G293" s="51">
        <f t="shared" si="72"/>
        <v>44.19</v>
      </c>
      <c r="H293" s="51">
        <f t="shared" si="73"/>
        <v>37561.5</v>
      </c>
      <c r="I293" s="54">
        <f t="shared" si="74"/>
        <v>1.495031684865244E-4</v>
      </c>
      <c r="K293" s="7" t="s">
        <v>159</v>
      </c>
      <c r="L293" s="12" t="s">
        <v>2004</v>
      </c>
      <c r="N293" s="2">
        <v>34.619999999999997</v>
      </c>
      <c r="P293" s="2">
        <v>34.619999999999997</v>
      </c>
      <c r="R293" s="2" t="str">
        <f t="shared" si="75"/>
        <v>OK</v>
      </c>
    </row>
    <row r="294" spans="1:18" ht="31.5">
      <c r="A294" s="7" t="s">
        <v>3218</v>
      </c>
      <c r="B294" s="13" t="s">
        <v>215</v>
      </c>
      <c r="C294" s="14" t="s">
        <v>84</v>
      </c>
      <c r="D294" s="24">
        <v>750</v>
      </c>
      <c r="E294" s="50">
        <f t="shared" si="70"/>
        <v>4.8899999999999997</v>
      </c>
      <c r="F294" s="51">
        <f t="shared" si="76"/>
        <v>3667.5</v>
      </c>
      <c r="G294" s="51">
        <f t="shared" si="72"/>
        <v>6.26</v>
      </c>
      <c r="H294" s="51">
        <f t="shared" si="73"/>
        <v>4695</v>
      </c>
      <c r="I294" s="54">
        <f t="shared" si="74"/>
        <v>1.8687149768891871E-5</v>
      </c>
      <c r="K294" s="7" t="s">
        <v>159</v>
      </c>
      <c r="L294" s="12" t="s">
        <v>2006</v>
      </c>
      <c r="N294" s="2">
        <v>4.9000000000000004</v>
      </c>
      <c r="P294" s="2">
        <v>4.9000000000000004</v>
      </c>
      <c r="R294" s="2" t="str">
        <f t="shared" si="75"/>
        <v>OK</v>
      </c>
    </row>
    <row r="295" spans="1:18">
      <c r="A295" s="7" t="s">
        <v>3219</v>
      </c>
      <c r="B295" s="13" t="s">
        <v>218</v>
      </c>
      <c r="C295" s="14" t="s">
        <v>58</v>
      </c>
      <c r="D295" s="24">
        <v>5000</v>
      </c>
      <c r="E295" s="50">
        <f t="shared" si="70"/>
        <v>12.81</v>
      </c>
      <c r="F295" s="51">
        <f t="shared" si="76"/>
        <v>64050</v>
      </c>
      <c r="G295" s="51">
        <f t="shared" si="72"/>
        <v>16.399999999999999</v>
      </c>
      <c r="H295" s="51">
        <f t="shared" si="73"/>
        <v>82000</v>
      </c>
      <c r="I295" s="54">
        <f t="shared" si="74"/>
        <v>3.2637833462175364E-4</v>
      </c>
      <c r="K295" s="7" t="s">
        <v>12</v>
      </c>
      <c r="L295" s="12" t="s">
        <v>217</v>
      </c>
      <c r="N295" s="2">
        <v>12.85</v>
      </c>
      <c r="P295" s="2">
        <v>12.85</v>
      </c>
      <c r="R295" s="2" t="str">
        <f t="shared" si="75"/>
        <v>OK</v>
      </c>
    </row>
    <row r="296" spans="1:18" ht="31.5">
      <c r="A296" s="7" t="s">
        <v>3220</v>
      </c>
      <c r="B296" s="13" t="s">
        <v>234</v>
      </c>
      <c r="C296" s="14" t="s">
        <v>84</v>
      </c>
      <c r="D296" s="24">
        <v>1250</v>
      </c>
      <c r="E296" s="50">
        <f t="shared" si="70"/>
        <v>1.96</v>
      </c>
      <c r="F296" s="51">
        <f t="shared" si="76"/>
        <v>2450</v>
      </c>
      <c r="G296" s="51">
        <f t="shared" si="72"/>
        <v>2.5099999999999998</v>
      </c>
      <c r="H296" s="51">
        <f t="shared" si="73"/>
        <v>3137.5</v>
      </c>
      <c r="I296" s="54">
        <f t="shared" si="74"/>
        <v>1.2487951522875025E-5</v>
      </c>
      <c r="K296" s="7" t="s">
        <v>12</v>
      </c>
      <c r="L296" s="12" t="s">
        <v>233</v>
      </c>
      <c r="N296" s="2">
        <v>1.97</v>
      </c>
      <c r="P296" s="2">
        <v>1.97</v>
      </c>
      <c r="R296" s="2" t="str">
        <f t="shared" si="75"/>
        <v>OK</v>
      </c>
    </row>
    <row r="297" spans="1:18" ht="31.5">
      <c r="A297" s="7" t="s">
        <v>3221</v>
      </c>
      <c r="B297" s="13" t="s">
        <v>232</v>
      </c>
      <c r="C297" s="14" t="s">
        <v>84</v>
      </c>
      <c r="D297" s="24">
        <v>1250</v>
      </c>
      <c r="E297" s="50">
        <f t="shared" si="70"/>
        <v>1.96</v>
      </c>
      <c r="F297" s="51">
        <f t="shared" si="76"/>
        <v>2450</v>
      </c>
      <c r="G297" s="51">
        <f t="shared" si="72"/>
        <v>2.5099999999999998</v>
      </c>
      <c r="H297" s="51">
        <f t="shared" si="73"/>
        <v>3137.5</v>
      </c>
      <c r="I297" s="54">
        <f t="shared" si="74"/>
        <v>1.2487951522875025E-5</v>
      </c>
      <c r="K297" s="7" t="s">
        <v>12</v>
      </c>
      <c r="L297" s="12" t="s">
        <v>231</v>
      </c>
      <c r="N297" s="2">
        <v>1.97</v>
      </c>
      <c r="P297" s="2">
        <v>1.97</v>
      </c>
      <c r="R297" s="2" t="str">
        <f t="shared" si="75"/>
        <v>OK</v>
      </c>
    </row>
    <row r="298" spans="1:18" ht="31.5">
      <c r="A298" s="7" t="s">
        <v>3222</v>
      </c>
      <c r="B298" s="13" t="s">
        <v>228</v>
      </c>
      <c r="C298" s="14" t="s">
        <v>84</v>
      </c>
      <c r="D298" s="24">
        <v>1100</v>
      </c>
      <c r="E298" s="50">
        <f t="shared" si="70"/>
        <v>3.26</v>
      </c>
      <c r="F298" s="51">
        <f t="shared" si="76"/>
        <v>3586</v>
      </c>
      <c r="G298" s="51">
        <f t="shared" si="72"/>
        <v>4.17</v>
      </c>
      <c r="H298" s="51">
        <f t="shared" si="73"/>
        <v>4587</v>
      </c>
      <c r="I298" s="54">
        <f t="shared" si="74"/>
        <v>1.8257285620853464E-5</v>
      </c>
      <c r="K298" s="7" t="s">
        <v>159</v>
      </c>
      <c r="L298" s="12" t="s">
        <v>2011</v>
      </c>
      <c r="N298" s="2">
        <v>3.27</v>
      </c>
      <c r="P298" s="2">
        <v>3.27</v>
      </c>
      <c r="R298" s="2" t="str">
        <f t="shared" si="75"/>
        <v>OK</v>
      </c>
    </row>
    <row r="299" spans="1:18">
      <c r="A299" s="7" t="s">
        <v>3223</v>
      </c>
      <c r="B299" s="13" t="s">
        <v>248</v>
      </c>
      <c r="C299" s="14" t="s">
        <v>13</v>
      </c>
      <c r="D299" s="24">
        <v>800</v>
      </c>
      <c r="E299" s="50">
        <f t="shared" si="70"/>
        <v>11.53</v>
      </c>
      <c r="F299" s="51">
        <f t="shared" si="76"/>
        <v>9224</v>
      </c>
      <c r="G299" s="51">
        <f t="shared" si="72"/>
        <v>14.76</v>
      </c>
      <c r="H299" s="51">
        <f t="shared" si="73"/>
        <v>11808</v>
      </c>
      <c r="I299" s="54">
        <f t="shared" si="74"/>
        <v>4.6998480185532524E-5</v>
      </c>
      <c r="K299" s="7" t="s">
        <v>12</v>
      </c>
      <c r="L299" s="12" t="s">
        <v>247</v>
      </c>
      <c r="N299" s="2">
        <v>11.56</v>
      </c>
      <c r="P299" s="2">
        <v>11.56</v>
      </c>
      <c r="R299" s="2" t="str">
        <f t="shared" si="75"/>
        <v>OK</v>
      </c>
    </row>
    <row r="300" spans="1:18" ht="31.5">
      <c r="A300" s="7" t="s">
        <v>3224</v>
      </c>
      <c r="B300" s="13" t="s">
        <v>287</v>
      </c>
      <c r="C300" s="14" t="s">
        <v>58</v>
      </c>
      <c r="D300" s="24">
        <v>1850</v>
      </c>
      <c r="E300" s="50">
        <f t="shared" si="70"/>
        <v>4.88</v>
      </c>
      <c r="F300" s="51">
        <f t="shared" si="76"/>
        <v>9028</v>
      </c>
      <c r="G300" s="51">
        <f t="shared" si="72"/>
        <v>6.25</v>
      </c>
      <c r="H300" s="51">
        <f t="shared" si="73"/>
        <v>11562.5</v>
      </c>
      <c r="I300" s="54">
        <f t="shared" si="74"/>
        <v>4.6021335293463741E-5</v>
      </c>
      <c r="K300" s="7" t="s">
        <v>159</v>
      </c>
      <c r="L300" s="12" t="s">
        <v>2045</v>
      </c>
      <c r="N300" s="2">
        <v>4.8899999999999997</v>
      </c>
      <c r="P300" s="2">
        <v>4.8899999999999997</v>
      </c>
      <c r="R300" s="2" t="str">
        <f t="shared" si="75"/>
        <v>OK</v>
      </c>
    </row>
    <row r="301" spans="1:18" ht="31.5">
      <c r="A301" s="7" t="s">
        <v>3225</v>
      </c>
      <c r="B301" s="13" t="s">
        <v>2020</v>
      </c>
      <c r="C301" s="14" t="s">
        <v>58</v>
      </c>
      <c r="D301" s="24">
        <v>4250</v>
      </c>
      <c r="E301" s="50">
        <f t="shared" si="70"/>
        <v>10.36</v>
      </c>
      <c r="F301" s="51">
        <f t="shared" si="76"/>
        <v>44030</v>
      </c>
      <c r="G301" s="51">
        <f t="shared" si="72"/>
        <v>13.26</v>
      </c>
      <c r="H301" s="51">
        <f t="shared" si="73"/>
        <v>56355</v>
      </c>
      <c r="I301" s="54">
        <f t="shared" si="74"/>
        <v>2.2430550058059667E-4</v>
      </c>
      <c r="K301" s="7" t="s">
        <v>159</v>
      </c>
      <c r="L301" s="12" t="s">
        <v>2017</v>
      </c>
      <c r="N301" s="2">
        <v>10.39</v>
      </c>
      <c r="P301" s="2">
        <v>10.39</v>
      </c>
      <c r="R301" s="2" t="str">
        <f t="shared" si="75"/>
        <v>OK</v>
      </c>
    </row>
    <row r="302" spans="1:18" ht="31.5">
      <c r="A302" s="7" t="s">
        <v>3226</v>
      </c>
      <c r="B302" s="13" t="s">
        <v>2019</v>
      </c>
      <c r="C302" s="14" t="s">
        <v>58</v>
      </c>
      <c r="D302" s="24">
        <v>4250</v>
      </c>
      <c r="E302" s="50">
        <f t="shared" si="70"/>
        <v>6.91</v>
      </c>
      <c r="F302" s="51">
        <f t="shared" si="76"/>
        <v>29367.5</v>
      </c>
      <c r="G302" s="51">
        <f t="shared" si="72"/>
        <v>8.84</v>
      </c>
      <c r="H302" s="51">
        <f t="shared" si="73"/>
        <v>37570</v>
      </c>
      <c r="I302" s="54">
        <f t="shared" si="74"/>
        <v>1.4953700038706445E-4</v>
      </c>
      <c r="K302" s="7" t="s">
        <v>159</v>
      </c>
      <c r="L302" s="12" t="s">
        <v>2016</v>
      </c>
      <c r="N302" s="2">
        <v>6.93</v>
      </c>
      <c r="P302" s="2">
        <v>6.93</v>
      </c>
      <c r="R302" s="2" t="str">
        <f t="shared" si="75"/>
        <v>OK</v>
      </c>
    </row>
    <row r="303" spans="1:18" ht="31.5">
      <c r="A303" s="7" t="s">
        <v>3227</v>
      </c>
      <c r="B303" s="13" t="s">
        <v>2018</v>
      </c>
      <c r="C303" s="14" t="s">
        <v>58</v>
      </c>
      <c r="D303" s="24">
        <v>4250</v>
      </c>
      <c r="E303" s="50">
        <f t="shared" si="70"/>
        <v>13.81</v>
      </c>
      <c r="F303" s="51">
        <f t="shared" si="76"/>
        <v>58692.5</v>
      </c>
      <c r="G303" s="51">
        <f t="shared" si="72"/>
        <v>17.68</v>
      </c>
      <c r="H303" s="51">
        <f t="shared" si="73"/>
        <v>75140</v>
      </c>
      <c r="I303" s="54">
        <f t="shared" si="74"/>
        <v>2.9907400077412889E-4</v>
      </c>
      <c r="K303" s="7" t="s">
        <v>159</v>
      </c>
      <c r="L303" s="12" t="s">
        <v>2015</v>
      </c>
      <c r="N303" s="2">
        <v>13.85</v>
      </c>
      <c r="P303" s="2">
        <v>13.85</v>
      </c>
      <c r="R303" s="2" t="str">
        <f t="shared" si="75"/>
        <v>OK</v>
      </c>
    </row>
    <row r="304" spans="1:18">
      <c r="A304" s="7" t="s">
        <v>3228</v>
      </c>
      <c r="B304" s="13" t="s">
        <v>256</v>
      </c>
      <c r="C304" s="14" t="s">
        <v>58</v>
      </c>
      <c r="D304" s="24">
        <v>1500</v>
      </c>
      <c r="E304" s="50">
        <f t="shared" si="70"/>
        <v>32.82</v>
      </c>
      <c r="F304" s="51">
        <f t="shared" si="76"/>
        <v>49230</v>
      </c>
      <c r="G304" s="51">
        <f t="shared" si="72"/>
        <v>42.01</v>
      </c>
      <c r="H304" s="51">
        <f t="shared" si="73"/>
        <v>63015</v>
      </c>
      <c r="I304" s="54">
        <f t="shared" si="74"/>
        <v>2.5081378970963179E-4</v>
      </c>
      <c r="K304" s="7" t="s">
        <v>12</v>
      </c>
      <c r="L304" s="12" t="s">
        <v>255</v>
      </c>
      <c r="N304" s="2">
        <v>32.92</v>
      </c>
      <c r="P304" s="2">
        <v>32.92</v>
      </c>
      <c r="R304" s="2" t="str">
        <f t="shared" si="75"/>
        <v>OK</v>
      </c>
    </row>
    <row r="305" spans="1:18">
      <c r="A305" s="7" t="s">
        <v>3229</v>
      </c>
      <c r="B305" s="13" t="s">
        <v>257</v>
      </c>
      <c r="C305" s="14" t="s">
        <v>13</v>
      </c>
      <c r="D305" s="24">
        <v>80</v>
      </c>
      <c r="E305" s="50">
        <f t="shared" si="70"/>
        <v>5.89</v>
      </c>
      <c r="F305" s="51">
        <f t="shared" si="76"/>
        <v>471.2</v>
      </c>
      <c r="G305" s="51">
        <f t="shared" si="72"/>
        <v>7.54</v>
      </c>
      <c r="H305" s="51">
        <f t="shared" si="73"/>
        <v>603.20000000000005</v>
      </c>
      <c r="I305" s="54">
        <f t="shared" si="74"/>
        <v>2.4008708712663636E-6</v>
      </c>
      <c r="K305" s="7" t="s">
        <v>159</v>
      </c>
      <c r="L305" s="12" t="s">
        <v>2021</v>
      </c>
      <c r="N305" s="2">
        <v>5.91</v>
      </c>
      <c r="P305" s="2">
        <v>5.91</v>
      </c>
      <c r="R305" s="2" t="str">
        <f t="shared" si="75"/>
        <v>OK</v>
      </c>
    </row>
    <row r="306" spans="1:18" ht="31.5">
      <c r="A306" s="7" t="s">
        <v>3230</v>
      </c>
      <c r="B306" s="13" t="s">
        <v>258</v>
      </c>
      <c r="C306" s="14" t="s">
        <v>13</v>
      </c>
      <c r="D306" s="24">
        <v>600</v>
      </c>
      <c r="E306" s="50">
        <f t="shared" si="70"/>
        <v>51.78</v>
      </c>
      <c r="F306" s="51">
        <f t="shared" si="76"/>
        <v>31068</v>
      </c>
      <c r="G306" s="51">
        <f t="shared" si="72"/>
        <v>66.28</v>
      </c>
      <c r="H306" s="51">
        <f t="shared" si="73"/>
        <v>39768</v>
      </c>
      <c r="I306" s="54">
        <f t="shared" si="74"/>
        <v>1.5828553184436462E-4</v>
      </c>
      <c r="K306" s="7" t="s">
        <v>159</v>
      </c>
      <c r="L306" s="12" t="s">
        <v>2022</v>
      </c>
      <c r="N306" s="2">
        <v>51.94</v>
      </c>
      <c r="P306" s="2">
        <v>51.94</v>
      </c>
      <c r="R306" s="2" t="str">
        <f t="shared" si="75"/>
        <v>OK</v>
      </c>
    </row>
    <row r="307" spans="1:18">
      <c r="A307" s="7" t="s">
        <v>3231</v>
      </c>
      <c r="B307" s="13" t="s">
        <v>259</v>
      </c>
      <c r="C307" s="14" t="s">
        <v>13</v>
      </c>
      <c r="D307" s="24">
        <v>600</v>
      </c>
      <c r="E307" s="50">
        <f t="shared" si="70"/>
        <v>2.73</v>
      </c>
      <c r="F307" s="51">
        <f t="shared" si="76"/>
        <v>1638</v>
      </c>
      <c r="G307" s="51">
        <f t="shared" si="72"/>
        <v>3.49</v>
      </c>
      <c r="H307" s="51">
        <f t="shared" si="73"/>
        <v>2094</v>
      </c>
      <c r="I307" s="54">
        <f t="shared" si="74"/>
        <v>8.3345882036335632E-6</v>
      </c>
      <c r="K307" s="7" t="s">
        <v>159</v>
      </c>
      <c r="L307" s="12" t="s">
        <v>2023</v>
      </c>
      <c r="N307" s="2">
        <v>2.74</v>
      </c>
      <c r="P307" s="2">
        <v>2.74</v>
      </c>
      <c r="R307" s="2" t="str">
        <f t="shared" si="75"/>
        <v>OK</v>
      </c>
    </row>
    <row r="308" spans="1:18">
      <c r="A308" s="7" t="s">
        <v>3232</v>
      </c>
      <c r="B308" s="13" t="s">
        <v>260</v>
      </c>
      <c r="C308" s="14" t="s">
        <v>13</v>
      </c>
      <c r="D308" s="24">
        <v>600</v>
      </c>
      <c r="E308" s="50">
        <f t="shared" si="70"/>
        <v>0.71</v>
      </c>
      <c r="F308" s="51">
        <f t="shared" si="76"/>
        <v>426</v>
      </c>
      <c r="G308" s="51">
        <f t="shared" si="72"/>
        <v>0.91</v>
      </c>
      <c r="H308" s="51">
        <f t="shared" si="73"/>
        <v>546</v>
      </c>
      <c r="I308" s="54">
        <f t="shared" si="74"/>
        <v>2.1732020817497254E-6</v>
      </c>
      <c r="K308" s="7" t="s">
        <v>159</v>
      </c>
      <c r="L308" s="12" t="s">
        <v>2024</v>
      </c>
      <c r="N308" s="2">
        <v>0.71</v>
      </c>
      <c r="P308" s="2">
        <v>0.71</v>
      </c>
      <c r="R308" s="2" t="str">
        <f t="shared" si="75"/>
        <v>OK</v>
      </c>
    </row>
    <row r="309" spans="1:18">
      <c r="A309" s="7" t="s">
        <v>3233</v>
      </c>
      <c r="B309" s="13" t="s">
        <v>288</v>
      </c>
      <c r="C309" s="14" t="s">
        <v>13</v>
      </c>
      <c r="D309" s="24">
        <v>1200</v>
      </c>
      <c r="E309" s="50">
        <f t="shared" si="70"/>
        <v>5.89</v>
      </c>
      <c r="F309" s="51">
        <f t="shared" si="76"/>
        <v>7068</v>
      </c>
      <c r="G309" s="51">
        <f t="shared" si="72"/>
        <v>7.54</v>
      </c>
      <c r="H309" s="51">
        <f t="shared" si="73"/>
        <v>9048</v>
      </c>
      <c r="I309" s="54">
        <f t="shared" si="74"/>
        <v>3.6013063068995449E-5</v>
      </c>
      <c r="K309" s="7" t="s">
        <v>159</v>
      </c>
      <c r="L309" s="12" t="s">
        <v>2046</v>
      </c>
      <c r="N309" s="2">
        <v>5.91</v>
      </c>
      <c r="P309" s="2">
        <v>5.91</v>
      </c>
      <c r="R309" s="2" t="str">
        <f t="shared" si="75"/>
        <v>OK</v>
      </c>
    </row>
    <row r="310" spans="1:18" ht="31.5">
      <c r="A310" s="7" t="s">
        <v>3234</v>
      </c>
      <c r="B310" s="13" t="s">
        <v>264</v>
      </c>
      <c r="C310" s="14" t="s">
        <v>84</v>
      </c>
      <c r="D310" s="24">
        <v>2000</v>
      </c>
      <c r="E310" s="50">
        <f t="shared" si="70"/>
        <v>21.38</v>
      </c>
      <c r="F310" s="51">
        <f t="shared" si="76"/>
        <v>42760</v>
      </c>
      <c r="G310" s="51">
        <f t="shared" si="72"/>
        <v>27.37</v>
      </c>
      <c r="H310" s="51">
        <f t="shared" si="73"/>
        <v>54740</v>
      </c>
      <c r="I310" s="54">
        <f t="shared" si="74"/>
        <v>2.1787743947798531E-4</v>
      </c>
      <c r="K310" s="7" t="s">
        <v>159</v>
      </c>
      <c r="L310" s="12" t="s">
        <v>2029</v>
      </c>
      <c r="N310" s="2">
        <v>21.44</v>
      </c>
      <c r="P310" s="2">
        <v>21.44</v>
      </c>
      <c r="R310" s="2" t="str">
        <f t="shared" si="75"/>
        <v>OK</v>
      </c>
    </row>
    <row r="311" spans="1:18" ht="31.5">
      <c r="A311" s="7" t="s">
        <v>3235</v>
      </c>
      <c r="B311" s="13" t="s">
        <v>263</v>
      </c>
      <c r="C311" s="14" t="s">
        <v>84</v>
      </c>
      <c r="D311" s="24">
        <v>2800</v>
      </c>
      <c r="E311" s="50">
        <f t="shared" si="70"/>
        <v>7.13</v>
      </c>
      <c r="F311" s="51">
        <f t="shared" si="76"/>
        <v>19964</v>
      </c>
      <c r="G311" s="51">
        <f t="shared" si="72"/>
        <v>9.1300000000000008</v>
      </c>
      <c r="H311" s="51">
        <f t="shared" si="73"/>
        <v>25564</v>
      </c>
      <c r="I311" s="54">
        <f t="shared" si="74"/>
        <v>1.0175043593012817E-4</v>
      </c>
      <c r="K311" s="7" t="s">
        <v>159</v>
      </c>
      <c r="L311" s="12" t="s">
        <v>2030</v>
      </c>
      <c r="N311" s="2">
        <v>7.15</v>
      </c>
      <c r="P311" s="2">
        <v>7.15</v>
      </c>
      <c r="R311" s="2" t="str">
        <f t="shared" si="75"/>
        <v>OK</v>
      </c>
    </row>
    <row r="312" spans="1:18" ht="31.5">
      <c r="A312" s="7" t="s">
        <v>3236</v>
      </c>
      <c r="B312" s="13" t="s">
        <v>261</v>
      </c>
      <c r="C312" s="14" t="s">
        <v>13</v>
      </c>
      <c r="D312" s="24">
        <v>800</v>
      </c>
      <c r="E312" s="50">
        <f t="shared" si="70"/>
        <v>11.19</v>
      </c>
      <c r="F312" s="51">
        <f t="shared" si="76"/>
        <v>8952</v>
      </c>
      <c r="G312" s="51">
        <f t="shared" si="72"/>
        <v>14.32</v>
      </c>
      <c r="H312" s="51">
        <f t="shared" si="73"/>
        <v>11456</v>
      </c>
      <c r="I312" s="54">
        <f t="shared" si="74"/>
        <v>4.5597441480814753E-5</v>
      </c>
      <c r="K312" s="7" t="s">
        <v>159</v>
      </c>
      <c r="L312" s="12" t="s">
        <v>2025</v>
      </c>
      <c r="N312" s="2">
        <v>11.22</v>
      </c>
      <c r="P312" s="2">
        <v>11.22</v>
      </c>
      <c r="R312" s="2" t="str">
        <f t="shared" si="75"/>
        <v>OK</v>
      </c>
    </row>
    <row r="313" spans="1:18" ht="31.5">
      <c r="A313" s="7" t="s">
        <v>3237</v>
      </c>
      <c r="B313" s="13" t="s">
        <v>262</v>
      </c>
      <c r="C313" s="14" t="s">
        <v>13</v>
      </c>
      <c r="D313" s="24">
        <v>800</v>
      </c>
      <c r="E313" s="50">
        <f t="shared" ref="E313:E330" si="77">ROUND(N313*$N$4,2)</f>
        <v>11.18</v>
      </c>
      <c r="F313" s="51">
        <f t="shared" ref="F313:F330" si="78">ROUND(D313*E313,2)</f>
        <v>8944</v>
      </c>
      <c r="G313" s="51">
        <f t="shared" ref="G313:G330" si="79">ROUND(E313*(1+$I$1),2)</f>
        <v>14.31</v>
      </c>
      <c r="H313" s="51">
        <f t="shared" ref="H313:H330" si="80">ROUND(D313*G313,2)</f>
        <v>11448</v>
      </c>
      <c r="I313" s="54">
        <f t="shared" si="74"/>
        <v>4.556559969207117E-5</v>
      </c>
      <c r="K313" s="7" t="s">
        <v>159</v>
      </c>
      <c r="L313" s="12" t="s">
        <v>2026</v>
      </c>
      <c r="N313" s="2">
        <v>11.21</v>
      </c>
      <c r="P313" s="2">
        <v>11.21</v>
      </c>
      <c r="R313" s="2" t="str">
        <f t="shared" si="75"/>
        <v>OK</v>
      </c>
    </row>
    <row r="314" spans="1:18">
      <c r="A314" s="7" t="s">
        <v>3238</v>
      </c>
      <c r="B314" s="13" t="s">
        <v>265</v>
      </c>
      <c r="C314" s="14" t="s">
        <v>13</v>
      </c>
      <c r="D314" s="24">
        <v>120</v>
      </c>
      <c r="E314" s="50">
        <f t="shared" si="77"/>
        <v>69.03</v>
      </c>
      <c r="F314" s="51">
        <f t="shared" si="78"/>
        <v>8283.6</v>
      </c>
      <c r="G314" s="51">
        <f t="shared" si="79"/>
        <v>88.36</v>
      </c>
      <c r="H314" s="51">
        <f t="shared" si="80"/>
        <v>10603.2</v>
      </c>
      <c r="I314" s="54">
        <f t="shared" si="74"/>
        <v>4.2203106800748518E-5</v>
      </c>
      <c r="K314" s="7" t="s">
        <v>159</v>
      </c>
      <c r="L314" s="12" t="s">
        <v>2027</v>
      </c>
      <c r="N314" s="2">
        <v>69.239999999999995</v>
      </c>
      <c r="P314" s="2">
        <v>69.239999999999995</v>
      </c>
      <c r="R314" s="2" t="str">
        <f t="shared" si="75"/>
        <v>OK</v>
      </c>
    </row>
    <row r="315" spans="1:18">
      <c r="A315" s="7" t="s">
        <v>3239</v>
      </c>
      <c r="B315" s="13" t="s">
        <v>266</v>
      </c>
      <c r="C315" s="14" t="s">
        <v>13</v>
      </c>
      <c r="D315" s="24">
        <v>120</v>
      </c>
      <c r="E315" s="50">
        <f t="shared" si="77"/>
        <v>51.78</v>
      </c>
      <c r="F315" s="51">
        <f t="shared" si="78"/>
        <v>6213.6</v>
      </c>
      <c r="G315" s="51">
        <f t="shared" si="79"/>
        <v>66.28</v>
      </c>
      <c r="H315" s="51">
        <f t="shared" si="80"/>
        <v>7953.6</v>
      </c>
      <c r="I315" s="54">
        <f t="shared" si="74"/>
        <v>3.1657106368872923E-5</v>
      </c>
      <c r="K315" s="7" t="s">
        <v>159</v>
      </c>
      <c r="L315" s="12" t="s">
        <v>2028</v>
      </c>
      <c r="N315" s="2">
        <v>51.94</v>
      </c>
      <c r="P315" s="2">
        <v>51.94</v>
      </c>
      <c r="R315" s="2" t="str">
        <f t="shared" si="75"/>
        <v>OK</v>
      </c>
    </row>
    <row r="316" spans="1:18" ht="31.5">
      <c r="A316" s="7" t="s">
        <v>3240</v>
      </c>
      <c r="B316" s="13" t="s">
        <v>286</v>
      </c>
      <c r="C316" s="14" t="s">
        <v>58</v>
      </c>
      <c r="D316" s="24">
        <v>1650</v>
      </c>
      <c r="E316" s="50">
        <f t="shared" si="77"/>
        <v>9.76</v>
      </c>
      <c r="F316" s="51">
        <f t="shared" si="78"/>
        <v>16104</v>
      </c>
      <c r="G316" s="51">
        <f t="shared" si="79"/>
        <v>12.49</v>
      </c>
      <c r="H316" s="51">
        <f t="shared" si="80"/>
        <v>20608.5</v>
      </c>
      <c r="I316" s="54">
        <f t="shared" si="74"/>
        <v>8.2026437915273288E-5</v>
      </c>
      <c r="K316" s="7" t="s">
        <v>159</v>
      </c>
      <c r="L316" s="12" t="s">
        <v>2044</v>
      </c>
      <c r="N316" s="2">
        <v>9.7899999999999991</v>
      </c>
      <c r="P316" s="2">
        <v>9.7899999999999991</v>
      </c>
      <c r="R316" s="2" t="str">
        <f t="shared" si="75"/>
        <v>OK</v>
      </c>
    </row>
    <row r="317" spans="1:18" ht="31.5">
      <c r="A317" s="7" t="s">
        <v>3241</v>
      </c>
      <c r="B317" s="13" t="s">
        <v>290</v>
      </c>
      <c r="C317" s="14" t="s">
        <v>58</v>
      </c>
      <c r="D317" s="24">
        <v>1650</v>
      </c>
      <c r="E317" s="50">
        <f t="shared" si="77"/>
        <v>12.19</v>
      </c>
      <c r="F317" s="51">
        <f t="shared" si="78"/>
        <v>20113.5</v>
      </c>
      <c r="G317" s="51">
        <f t="shared" si="79"/>
        <v>15.6</v>
      </c>
      <c r="H317" s="51">
        <f t="shared" si="80"/>
        <v>25740</v>
      </c>
      <c r="I317" s="54">
        <f t="shared" si="74"/>
        <v>1.0245095528248706E-4</v>
      </c>
      <c r="K317" s="7" t="s">
        <v>159</v>
      </c>
      <c r="L317" s="12" t="s">
        <v>2048</v>
      </c>
      <c r="N317" s="2">
        <v>12.23</v>
      </c>
      <c r="P317" s="2">
        <v>12.23</v>
      </c>
      <c r="R317" s="2" t="str">
        <f t="shared" si="75"/>
        <v>OK</v>
      </c>
    </row>
    <row r="318" spans="1:18">
      <c r="A318" s="7" t="s">
        <v>3242</v>
      </c>
      <c r="B318" s="13" t="s">
        <v>291</v>
      </c>
      <c r="C318" s="14" t="s">
        <v>58</v>
      </c>
      <c r="D318" s="24">
        <v>600</v>
      </c>
      <c r="E318" s="50">
        <f t="shared" si="77"/>
        <v>16.27</v>
      </c>
      <c r="F318" s="51">
        <f t="shared" si="78"/>
        <v>9762</v>
      </c>
      <c r="G318" s="51">
        <f t="shared" si="79"/>
        <v>20.83</v>
      </c>
      <c r="H318" s="51">
        <f t="shared" si="80"/>
        <v>12498</v>
      </c>
      <c r="I318" s="54">
        <f t="shared" si="74"/>
        <v>4.9744834464666796E-5</v>
      </c>
      <c r="K318" s="7" t="s">
        <v>159</v>
      </c>
      <c r="L318" s="12" t="s">
        <v>2049</v>
      </c>
      <c r="N318" s="2">
        <v>16.32</v>
      </c>
      <c r="P318" s="2">
        <v>16.32</v>
      </c>
      <c r="R318" s="2" t="str">
        <f t="shared" si="75"/>
        <v>OK</v>
      </c>
    </row>
    <row r="319" spans="1:18" ht="31.5">
      <c r="A319" s="7" t="s">
        <v>3243</v>
      </c>
      <c r="B319" s="13" t="s">
        <v>302</v>
      </c>
      <c r="C319" s="14" t="s">
        <v>84</v>
      </c>
      <c r="D319" s="24">
        <v>3750</v>
      </c>
      <c r="E319" s="50">
        <f t="shared" si="77"/>
        <v>3.26</v>
      </c>
      <c r="F319" s="51">
        <f t="shared" si="78"/>
        <v>12225</v>
      </c>
      <c r="G319" s="51">
        <f t="shared" si="79"/>
        <v>4.17</v>
      </c>
      <c r="H319" s="51">
        <f t="shared" si="80"/>
        <v>15637.5</v>
      </c>
      <c r="I319" s="54">
        <f t="shared" si="74"/>
        <v>6.2240746434727721E-5</v>
      </c>
      <c r="K319" s="7" t="s">
        <v>159</v>
      </c>
      <c r="L319" s="12" t="s">
        <v>2054</v>
      </c>
      <c r="N319" s="2">
        <v>3.27</v>
      </c>
      <c r="P319" s="2">
        <v>3.27</v>
      </c>
      <c r="R319" s="2" t="str">
        <f t="shared" si="75"/>
        <v>OK</v>
      </c>
    </row>
    <row r="320" spans="1:18" ht="31.5">
      <c r="A320" s="7" t="s">
        <v>3244</v>
      </c>
      <c r="B320" s="13" t="s">
        <v>314</v>
      </c>
      <c r="C320" s="14" t="s">
        <v>58</v>
      </c>
      <c r="D320" s="24">
        <v>4000</v>
      </c>
      <c r="E320" s="50">
        <f t="shared" si="77"/>
        <v>16.010000000000002</v>
      </c>
      <c r="F320" s="51">
        <f t="shared" si="78"/>
        <v>64040</v>
      </c>
      <c r="G320" s="51">
        <f t="shared" si="79"/>
        <v>20.49</v>
      </c>
      <c r="H320" s="51">
        <f t="shared" si="80"/>
        <v>81960</v>
      </c>
      <c r="I320" s="54">
        <f t="shared" si="74"/>
        <v>3.2621912567803573E-4</v>
      </c>
      <c r="K320" s="7" t="s">
        <v>12</v>
      </c>
      <c r="L320" s="12" t="s">
        <v>313</v>
      </c>
      <c r="N320" s="2">
        <v>16.059999999999999</v>
      </c>
      <c r="P320" s="2">
        <v>16.059999999999999</v>
      </c>
      <c r="R320" s="2" t="str">
        <f t="shared" si="75"/>
        <v>OK</v>
      </c>
    </row>
    <row r="321" spans="1:18" ht="31.5">
      <c r="A321" s="7" t="s">
        <v>3245</v>
      </c>
      <c r="B321" s="13" t="s">
        <v>312</v>
      </c>
      <c r="C321" s="14" t="s">
        <v>58</v>
      </c>
      <c r="D321" s="24">
        <v>2800</v>
      </c>
      <c r="E321" s="50">
        <f t="shared" si="77"/>
        <v>9.76</v>
      </c>
      <c r="F321" s="51">
        <f t="shared" si="78"/>
        <v>27328</v>
      </c>
      <c r="G321" s="51">
        <f t="shared" si="79"/>
        <v>12.49</v>
      </c>
      <c r="H321" s="51">
        <f t="shared" si="80"/>
        <v>34972</v>
      </c>
      <c r="I321" s="54">
        <f t="shared" si="74"/>
        <v>1.3919637949258499E-4</v>
      </c>
      <c r="K321" s="7" t="s">
        <v>159</v>
      </c>
      <c r="L321" s="12" t="s">
        <v>2058</v>
      </c>
      <c r="N321" s="2">
        <v>9.7899999999999991</v>
      </c>
      <c r="P321" s="2">
        <v>9.7899999999999991</v>
      </c>
      <c r="R321" s="2" t="str">
        <f t="shared" si="75"/>
        <v>OK</v>
      </c>
    </row>
    <row r="322" spans="1:18" ht="31.5">
      <c r="A322" s="7" t="s">
        <v>3246</v>
      </c>
      <c r="B322" s="13" t="s">
        <v>307</v>
      </c>
      <c r="C322" s="14" t="s">
        <v>58</v>
      </c>
      <c r="D322" s="24">
        <v>2800</v>
      </c>
      <c r="E322" s="50">
        <f t="shared" si="77"/>
        <v>4.07</v>
      </c>
      <c r="F322" s="51">
        <f t="shared" si="78"/>
        <v>11396</v>
      </c>
      <c r="G322" s="51">
        <f t="shared" si="79"/>
        <v>5.21</v>
      </c>
      <c r="H322" s="51">
        <f t="shared" si="80"/>
        <v>14588</v>
      </c>
      <c r="I322" s="54">
        <f t="shared" si="74"/>
        <v>5.8063501773928563E-5</v>
      </c>
      <c r="K322" s="7" t="s">
        <v>159</v>
      </c>
      <c r="L322" s="12" t="s">
        <v>2055</v>
      </c>
      <c r="N322" s="2">
        <v>4.08</v>
      </c>
      <c r="P322" s="2">
        <v>4.08</v>
      </c>
      <c r="R322" s="2" t="str">
        <f t="shared" si="75"/>
        <v>OK</v>
      </c>
    </row>
    <row r="323" spans="1:18" ht="31.5">
      <c r="A323" s="7" t="s">
        <v>3247</v>
      </c>
      <c r="B323" s="13" t="s">
        <v>309</v>
      </c>
      <c r="C323" s="14" t="s">
        <v>58</v>
      </c>
      <c r="D323" s="24">
        <v>2800</v>
      </c>
      <c r="E323" s="50">
        <f t="shared" si="77"/>
        <v>8.15</v>
      </c>
      <c r="F323" s="51">
        <f t="shared" si="78"/>
        <v>22820</v>
      </c>
      <c r="G323" s="51">
        <f t="shared" si="79"/>
        <v>10.43</v>
      </c>
      <c r="H323" s="51">
        <f t="shared" si="80"/>
        <v>29204</v>
      </c>
      <c r="I323" s="54">
        <f t="shared" si="74"/>
        <v>1.1623844980845968E-4</v>
      </c>
      <c r="K323" s="7" t="s">
        <v>159</v>
      </c>
      <c r="L323" s="12" t="s">
        <v>2057</v>
      </c>
      <c r="N323" s="2">
        <v>8.17</v>
      </c>
      <c r="P323" s="2">
        <v>8.17</v>
      </c>
      <c r="R323" s="2" t="str">
        <f t="shared" si="75"/>
        <v>OK</v>
      </c>
    </row>
    <row r="324" spans="1:18" ht="31.5">
      <c r="A324" s="7" t="s">
        <v>3248</v>
      </c>
      <c r="B324" s="13" t="s">
        <v>311</v>
      </c>
      <c r="C324" s="14" t="s">
        <v>58</v>
      </c>
      <c r="D324" s="24">
        <v>2800</v>
      </c>
      <c r="E324" s="50">
        <f t="shared" si="77"/>
        <v>10.4</v>
      </c>
      <c r="F324" s="51">
        <f t="shared" si="78"/>
        <v>29120</v>
      </c>
      <c r="G324" s="51">
        <f t="shared" si="79"/>
        <v>13.31</v>
      </c>
      <c r="H324" s="51">
        <f t="shared" si="80"/>
        <v>37268</v>
      </c>
      <c r="I324" s="54">
        <f t="shared" si="74"/>
        <v>1.4833497286199408E-4</v>
      </c>
      <c r="K324" s="7" t="s">
        <v>12</v>
      </c>
      <c r="L324" s="12" t="s">
        <v>310</v>
      </c>
      <c r="N324" s="2">
        <v>10.43</v>
      </c>
      <c r="P324" s="2">
        <v>10.43</v>
      </c>
      <c r="R324" s="2" t="str">
        <f t="shared" si="75"/>
        <v>OK</v>
      </c>
    </row>
    <row r="325" spans="1:18" ht="31.5">
      <c r="A325" s="7" t="s">
        <v>3249</v>
      </c>
      <c r="B325" s="13" t="s">
        <v>308</v>
      </c>
      <c r="C325" s="14" t="s">
        <v>58</v>
      </c>
      <c r="D325" s="24">
        <v>2800</v>
      </c>
      <c r="E325" s="50">
        <f t="shared" si="77"/>
        <v>9.76</v>
      </c>
      <c r="F325" s="51">
        <f t="shared" si="78"/>
        <v>27328</v>
      </c>
      <c r="G325" s="51">
        <f t="shared" si="79"/>
        <v>12.49</v>
      </c>
      <c r="H325" s="51">
        <f t="shared" si="80"/>
        <v>34972</v>
      </c>
      <c r="I325" s="54">
        <f t="shared" si="74"/>
        <v>1.3919637949258499E-4</v>
      </c>
      <c r="K325" s="7" t="s">
        <v>159</v>
      </c>
      <c r="L325" s="12" t="s">
        <v>2056</v>
      </c>
      <c r="N325" s="2">
        <v>9.7899999999999991</v>
      </c>
      <c r="P325" s="2">
        <v>9.7899999999999991</v>
      </c>
      <c r="R325" s="2" t="str">
        <f t="shared" si="75"/>
        <v>OK</v>
      </c>
    </row>
    <row r="326" spans="1:18">
      <c r="A326" s="7" t="s">
        <v>3250</v>
      </c>
      <c r="B326" s="13" t="s">
        <v>270</v>
      </c>
      <c r="C326" s="14" t="s">
        <v>84</v>
      </c>
      <c r="D326" s="24">
        <v>750</v>
      </c>
      <c r="E326" s="50">
        <f t="shared" si="77"/>
        <v>5.62</v>
      </c>
      <c r="F326" s="51">
        <f t="shared" si="78"/>
        <v>4215</v>
      </c>
      <c r="G326" s="51">
        <f t="shared" si="79"/>
        <v>7.19</v>
      </c>
      <c r="H326" s="51">
        <f t="shared" si="80"/>
        <v>5392.5</v>
      </c>
      <c r="I326" s="54">
        <f t="shared" ref="I326:I389" si="81">H326/$H$1416</f>
        <v>2.1463355724973252E-5</v>
      </c>
      <c r="K326" s="7" t="s">
        <v>12</v>
      </c>
      <c r="L326" s="12" t="s">
        <v>269</v>
      </c>
      <c r="N326" s="2">
        <v>5.64</v>
      </c>
      <c r="P326" s="2">
        <v>5.64</v>
      </c>
      <c r="R326" s="2" t="str">
        <f t="shared" ref="R326:R389" si="82">IF(E326&lt;=P326,"OK","ERRO")</f>
        <v>OK</v>
      </c>
    </row>
    <row r="327" spans="1:18">
      <c r="A327" s="7" t="s">
        <v>3251</v>
      </c>
      <c r="B327" s="13" t="s">
        <v>306</v>
      </c>
      <c r="C327" s="14" t="s">
        <v>84</v>
      </c>
      <c r="D327" s="24">
        <v>850</v>
      </c>
      <c r="E327" s="50">
        <f t="shared" si="77"/>
        <v>6.04</v>
      </c>
      <c r="F327" s="51">
        <f t="shared" si="78"/>
        <v>5134</v>
      </c>
      <c r="G327" s="51">
        <f t="shared" si="79"/>
        <v>7.73</v>
      </c>
      <c r="H327" s="51">
        <f t="shared" si="80"/>
        <v>6570.5</v>
      </c>
      <c r="I327" s="54">
        <f t="shared" si="81"/>
        <v>2.6152059117466249E-5</v>
      </c>
      <c r="K327" s="7" t="s">
        <v>12</v>
      </c>
      <c r="L327" s="12" t="s">
        <v>305</v>
      </c>
      <c r="N327" s="2">
        <v>6.06</v>
      </c>
      <c r="P327" s="2">
        <v>6.06</v>
      </c>
      <c r="R327" s="2" t="str">
        <f t="shared" si="82"/>
        <v>OK</v>
      </c>
    </row>
    <row r="328" spans="1:18" ht="31.5">
      <c r="A328" s="7" t="s">
        <v>3252</v>
      </c>
      <c r="B328" s="13" t="s">
        <v>316</v>
      </c>
      <c r="C328" s="14" t="s">
        <v>84</v>
      </c>
      <c r="D328" s="24">
        <v>3200</v>
      </c>
      <c r="E328" s="50">
        <f t="shared" si="77"/>
        <v>11.76</v>
      </c>
      <c r="F328" s="51">
        <f t="shared" si="78"/>
        <v>37632</v>
      </c>
      <c r="G328" s="51">
        <f t="shared" si="79"/>
        <v>15.05</v>
      </c>
      <c r="H328" s="51">
        <f t="shared" si="80"/>
        <v>48160</v>
      </c>
      <c r="I328" s="54">
        <f t="shared" si="81"/>
        <v>1.9168756823638604E-4</v>
      </c>
      <c r="K328" s="7" t="s">
        <v>12</v>
      </c>
      <c r="L328" s="12" t="s">
        <v>315</v>
      </c>
      <c r="N328" s="2">
        <v>11.8</v>
      </c>
      <c r="P328" s="2">
        <v>11.8</v>
      </c>
      <c r="R328" s="2" t="str">
        <f t="shared" si="82"/>
        <v>OK</v>
      </c>
    </row>
    <row r="329" spans="1:18" ht="31.5">
      <c r="A329" s="7" t="s">
        <v>3253</v>
      </c>
      <c r="B329" s="13" t="s">
        <v>295</v>
      </c>
      <c r="C329" s="14" t="s">
        <v>84</v>
      </c>
      <c r="D329" s="24">
        <v>3500</v>
      </c>
      <c r="E329" s="50">
        <f t="shared" si="77"/>
        <v>11.76</v>
      </c>
      <c r="F329" s="51">
        <f t="shared" si="78"/>
        <v>41160</v>
      </c>
      <c r="G329" s="51">
        <f t="shared" si="79"/>
        <v>15.05</v>
      </c>
      <c r="H329" s="51">
        <f t="shared" si="80"/>
        <v>52675</v>
      </c>
      <c r="I329" s="54">
        <f t="shared" si="81"/>
        <v>2.0965827775854725E-4</v>
      </c>
      <c r="K329" s="7" t="s">
        <v>12</v>
      </c>
      <c r="L329" s="12" t="s">
        <v>294</v>
      </c>
      <c r="N329" s="2">
        <v>11.8</v>
      </c>
      <c r="P329" s="2">
        <v>11.8</v>
      </c>
      <c r="R329" s="2" t="str">
        <f t="shared" si="82"/>
        <v>OK</v>
      </c>
    </row>
    <row r="330" spans="1:18" ht="31.5">
      <c r="A330" s="7" t="s">
        <v>3254</v>
      </c>
      <c r="B330" s="13" t="s">
        <v>318</v>
      </c>
      <c r="C330" s="14" t="s">
        <v>58</v>
      </c>
      <c r="D330" s="24">
        <v>650</v>
      </c>
      <c r="E330" s="50">
        <f t="shared" si="77"/>
        <v>2.1</v>
      </c>
      <c r="F330" s="51">
        <f t="shared" si="78"/>
        <v>1365</v>
      </c>
      <c r="G330" s="51">
        <f t="shared" si="79"/>
        <v>2.69</v>
      </c>
      <c r="H330" s="51">
        <f t="shared" si="80"/>
        <v>1748.5</v>
      </c>
      <c r="I330" s="54">
        <f t="shared" si="81"/>
        <v>6.9594209522699541E-6</v>
      </c>
      <c r="K330" s="7" t="s">
        <v>12</v>
      </c>
      <c r="L330" s="12" t="s">
        <v>317</v>
      </c>
      <c r="N330" s="2">
        <v>2.11</v>
      </c>
      <c r="P330" s="2">
        <v>2.11</v>
      </c>
      <c r="R330" s="2" t="str">
        <f t="shared" si="82"/>
        <v>OK</v>
      </c>
    </row>
    <row r="331" spans="1:18">
      <c r="A331" s="3">
        <v>17</v>
      </c>
      <c r="B331" s="36" t="s">
        <v>319</v>
      </c>
      <c r="C331" s="20" t="s">
        <v>56</v>
      </c>
      <c r="D331" s="6" t="s">
        <v>56</v>
      </c>
      <c r="E331" s="6"/>
      <c r="F331" s="6"/>
      <c r="G331" s="6"/>
      <c r="H331" s="61">
        <f>SUM(H332:H337)</f>
        <v>407147.89</v>
      </c>
      <c r="I331" s="62">
        <f t="shared" si="81"/>
        <v>1.6205396375970848E-3</v>
      </c>
      <c r="K331" s="4"/>
      <c r="L331" s="5"/>
      <c r="R331" s="2" t="str">
        <f t="shared" si="82"/>
        <v>OK</v>
      </c>
    </row>
    <row r="332" spans="1:18" ht="31.5">
      <c r="A332" s="7" t="s">
        <v>776</v>
      </c>
      <c r="B332" s="9" t="s">
        <v>326</v>
      </c>
      <c r="C332" s="10" t="s">
        <v>135</v>
      </c>
      <c r="D332" s="27">
        <v>248</v>
      </c>
      <c r="E332" s="50">
        <f t="shared" ref="E332:E337" si="83">ROUND(N332*$N$4,2)</f>
        <v>58.82</v>
      </c>
      <c r="F332" s="51">
        <f t="shared" ref="F332:F337" si="84">ROUND(D332*E332,2)</f>
        <v>14587.36</v>
      </c>
      <c r="G332" s="51">
        <f t="shared" ref="G332:G337" si="85">ROUND(E332*(1+$I$1),2)</f>
        <v>75.290000000000006</v>
      </c>
      <c r="H332" s="51">
        <f t="shared" ref="H332:H337" si="86">ROUND(D332*G332,2)</f>
        <v>18671.919999999998</v>
      </c>
      <c r="I332" s="54">
        <f t="shared" si="81"/>
        <v>7.4318416509641639E-5</v>
      </c>
      <c r="K332" s="7" t="s">
        <v>159</v>
      </c>
      <c r="L332" s="8" t="s">
        <v>2059</v>
      </c>
      <c r="N332" s="85">
        <v>59</v>
      </c>
      <c r="P332" s="2">
        <v>59</v>
      </c>
      <c r="R332" s="2" t="str">
        <f t="shared" si="82"/>
        <v>OK</v>
      </c>
    </row>
    <row r="333" spans="1:18">
      <c r="A333" s="7" t="s">
        <v>778</v>
      </c>
      <c r="B333" s="13" t="s">
        <v>2065</v>
      </c>
      <c r="C333" s="14" t="s">
        <v>58</v>
      </c>
      <c r="D333" s="30">
        <v>99</v>
      </c>
      <c r="E333" s="50">
        <f t="shared" si="83"/>
        <v>273.19</v>
      </c>
      <c r="F333" s="51">
        <f t="shared" si="84"/>
        <v>27045.81</v>
      </c>
      <c r="G333" s="51">
        <f t="shared" si="85"/>
        <v>349.68</v>
      </c>
      <c r="H333" s="51">
        <f t="shared" si="86"/>
        <v>34618.32</v>
      </c>
      <c r="I333" s="54">
        <f t="shared" si="81"/>
        <v>1.3778865401223105E-4</v>
      </c>
      <c r="K333" s="7" t="s">
        <v>159</v>
      </c>
      <c r="L333" s="12" t="s">
        <v>2064</v>
      </c>
      <c r="N333" s="85">
        <v>274.01</v>
      </c>
      <c r="P333" s="2">
        <v>274.01</v>
      </c>
      <c r="R333" s="2" t="str">
        <f t="shared" si="82"/>
        <v>OK</v>
      </c>
    </row>
    <row r="334" spans="1:18">
      <c r="A334" s="7" t="s">
        <v>779</v>
      </c>
      <c r="B334" s="13" t="s">
        <v>2061</v>
      </c>
      <c r="C334" s="14" t="s">
        <v>58</v>
      </c>
      <c r="D334" s="30">
        <v>195</v>
      </c>
      <c r="E334" s="50">
        <f t="shared" si="83"/>
        <v>307.73</v>
      </c>
      <c r="F334" s="51">
        <f t="shared" si="84"/>
        <v>60007.35</v>
      </c>
      <c r="G334" s="51">
        <f t="shared" si="85"/>
        <v>393.89</v>
      </c>
      <c r="H334" s="51">
        <f t="shared" si="86"/>
        <v>76808.55</v>
      </c>
      <c r="I334" s="54">
        <f t="shared" si="81"/>
        <v>3.0571520285014263E-4</v>
      </c>
      <c r="K334" s="7" t="s">
        <v>159</v>
      </c>
      <c r="L334" s="12" t="s">
        <v>2060</v>
      </c>
      <c r="N334" s="85">
        <v>308.66000000000003</v>
      </c>
      <c r="P334" s="2">
        <v>308.66000000000003</v>
      </c>
      <c r="R334" s="2" t="str">
        <f t="shared" si="82"/>
        <v>OK</v>
      </c>
    </row>
    <row r="335" spans="1:18" ht="31.5">
      <c r="A335" s="7" t="s">
        <v>780</v>
      </c>
      <c r="B335" s="13" t="s">
        <v>2063</v>
      </c>
      <c r="C335" s="14" t="s">
        <v>58</v>
      </c>
      <c r="D335" s="30">
        <v>195</v>
      </c>
      <c r="E335" s="50">
        <f t="shared" si="83"/>
        <v>458.45</v>
      </c>
      <c r="F335" s="51">
        <f t="shared" si="84"/>
        <v>89397.75</v>
      </c>
      <c r="G335" s="51">
        <f t="shared" si="85"/>
        <v>586.82000000000005</v>
      </c>
      <c r="H335" s="51">
        <f t="shared" si="86"/>
        <v>114429.9</v>
      </c>
      <c r="I335" s="54">
        <f t="shared" si="81"/>
        <v>4.5545658771870495E-4</v>
      </c>
      <c r="K335" s="7" t="s">
        <v>159</v>
      </c>
      <c r="L335" s="12" t="s">
        <v>2062</v>
      </c>
      <c r="N335" s="85">
        <v>459.83</v>
      </c>
      <c r="P335" s="2">
        <v>459.83</v>
      </c>
      <c r="R335" s="2" t="str">
        <f t="shared" si="82"/>
        <v>OK</v>
      </c>
    </row>
    <row r="336" spans="1:18" ht="31.5">
      <c r="A336" s="7" t="s">
        <v>782</v>
      </c>
      <c r="B336" s="13" t="s">
        <v>322</v>
      </c>
      <c r="C336" s="14" t="s">
        <v>58</v>
      </c>
      <c r="D336" s="30">
        <v>900</v>
      </c>
      <c r="E336" s="50">
        <f t="shared" si="83"/>
        <v>92.06</v>
      </c>
      <c r="F336" s="51">
        <f t="shared" si="84"/>
        <v>82854</v>
      </c>
      <c r="G336" s="51">
        <f t="shared" si="85"/>
        <v>117.84</v>
      </c>
      <c r="H336" s="51">
        <f t="shared" si="86"/>
        <v>106056</v>
      </c>
      <c r="I336" s="54">
        <f t="shared" si="81"/>
        <v>4.2212659337371593E-4</v>
      </c>
      <c r="K336" s="7" t="s">
        <v>12</v>
      </c>
      <c r="L336" s="12" t="s">
        <v>321</v>
      </c>
      <c r="N336" s="85">
        <v>92.34</v>
      </c>
      <c r="P336" s="2">
        <v>92.34</v>
      </c>
      <c r="R336" s="2" t="str">
        <f t="shared" si="82"/>
        <v>OK</v>
      </c>
    </row>
    <row r="337" spans="1:18" ht="31.5">
      <c r="A337" s="7" t="s">
        <v>785</v>
      </c>
      <c r="B337" s="17" t="s">
        <v>325</v>
      </c>
      <c r="C337" s="18" t="s">
        <v>58</v>
      </c>
      <c r="D337" s="29">
        <v>480</v>
      </c>
      <c r="E337" s="50">
        <f t="shared" si="83"/>
        <v>92.06</v>
      </c>
      <c r="F337" s="51">
        <f t="shared" si="84"/>
        <v>44188.800000000003</v>
      </c>
      <c r="G337" s="51">
        <f t="shared" si="85"/>
        <v>117.84</v>
      </c>
      <c r="H337" s="51">
        <f t="shared" si="86"/>
        <v>56563.199999999997</v>
      </c>
      <c r="I337" s="54">
        <f t="shared" si="81"/>
        <v>2.2513418313264847E-4</v>
      </c>
      <c r="K337" s="7" t="s">
        <v>12</v>
      </c>
      <c r="L337" s="16" t="s">
        <v>324</v>
      </c>
      <c r="N337" s="85">
        <v>92.34</v>
      </c>
      <c r="P337" s="2">
        <v>92.34</v>
      </c>
      <c r="R337" s="2" t="str">
        <f t="shared" si="82"/>
        <v>OK</v>
      </c>
    </row>
    <row r="338" spans="1:18">
      <c r="A338" s="3">
        <v>18</v>
      </c>
      <c r="B338" s="36" t="s">
        <v>1877</v>
      </c>
      <c r="C338" s="20" t="s">
        <v>56</v>
      </c>
      <c r="D338" s="6" t="s">
        <v>56</v>
      </c>
      <c r="E338" s="6"/>
      <c r="F338" s="6"/>
      <c r="G338" s="6"/>
      <c r="H338" s="61">
        <f>SUM(H339:H342)</f>
        <v>1705956</v>
      </c>
      <c r="I338" s="62">
        <f t="shared" si="81"/>
        <v>6.7900863197315657E-3</v>
      </c>
      <c r="K338" s="4"/>
      <c r="L338" s="5"/>
      <c r="R338" s="2" t="str">
        <f t="shared" si="82"/>
        <v>OK</v>
      </c>
    </row>
    <row r="339" spans="1:18" ht="31.5">
      <c r="A339" s="28" t="s">
        <v>791</v>
      </c>
      <c r="B339" s="13" t="s">
        <v>1879</v>
      </c>
      <c r="C339" s="14" t="s">
        <v>1880</v>
      </c>
      <c r="D339" s="15">
        <v>4800</v>
      </c>
      <c r="E339" s="50">
        <f t="shared" ref="E339:E342" si="87">ROUND(N339*$N$4,2)</f>
        <v>131.63</v>
      </c>
      <c r="F339" s="51">
        <f>ROUND(D339*E339,2)</f>
        <v>631824</v>
      </c>
      <c r="G339" s="51">
        <f t="shared" ref="G339:G342" si="88">ROUND(E339*(1+$I$1),2)</f>
        <v>168.49</v>
      </c>
      <c r="H339" s="51">
        <f t="shared" ref="H339:H342" si="89">ROUND(D339*G339,2)</f>
        <v>808752</v>
      </c>
      <c r="I339" s="54">
        <f t="shared" si="81"/>
        <v>3.2190137912440548E-3</v>
      </c>
      <c r="K339" s="28" t="s">
        <v>677</v>
      </c>
      <c r="L339" s="28">
        <v>73417</v>
      </c>
      <c r="N339" s="2">
        <v>132.03</v>
      </c>
      <c r="P339" s="2">
        <v>132.03</v>
      </c>
      <c r="R339" s="2" t="str">
        <f t="shared" si="82"/>
        <v>OK</v>
      </c>
    </row>
    <row r="340" spans="1:18" ht="31.5">
      <c r="A340" s="28" t="s">
        <v>794</v>
      </c>
      <c r="B340" s="13" t="s">
        <v>1885</v>
      </c>
      <c r="C340" s="14" t="s">
        <v>1880</v>
      </c>
      <c r="D340" s="15">
        <f>2*220*24</f>
        <v>10560</v>
      </c>
      <c r="E340" s="50">
        <f t="shared" si="87"/>
        <v>21.49</v>
      </c>
      <c r="F340" s="51">
        <f>ROUND(D340*E340,2)</f>
        <v>226934.39999999999</v>
      </c>
      <c r="G340" s="51">
        <f t="shared" si="88"/>
        <v>27.51</v>
      </c>
      <c r="H340" s="51">
        <f t="shared" si="89"/>
        <v>290505.59999999998</v>
      </c>
      <c r="I340" s="54">
        <f t="shared" si="81"/>
        <v>1.1562772430035769E-3</v>
      </c>
      <c r="K340" s="28" t="s">
        <v>677</v>
      </c>
      <c r="L340" s="28">
        <v>93281</v>
      </c>
      <c r="N340" s="2">
        <v>21.55</v>
      </c>
      <c r="P340" s="2">
        <v>21.55</v>
      </c>
      <c r="R340" s="2" t="str">
        <f t="shared" si="82"/>
        <v>OK</v>
      </c>
    </row>
    <row r="341" spans="1:18" ht="63">
      <c r="A341" s="28" t="s">
        <v>796</v>
      </c>
      <c r="B341" s="13" t="s">
        <v>1884</v>
      </c>
      <c r="C341" s="14" t="s">
        <v>1880</v>
      </c>
      <c r="D341" s="15">
        <f>2*220*6</f>
        <v>2640</v>
      </c>
      <c r="E341" s="50">
        <f t="shared" si="87"/>
        <v>169.36</v>
      </c>
      <c r="F341" s="51">
        <f>ROUND(D341*E341,2)</f>
        <v>447110.40000000002</v>
      </c>
      <c r="G341" s="51">
        <f t="shared" si="88"/>
        <v>216.78</v>
      </c>
      <c r="H341" s="51">
        <f t="shared" si="89"/>
        <v>572299.19999999995</v>
      </c>
      <c r="I341" s="54">
        <f t="shared" si="81"/>
        <v>2.2778787780653891E-3</v>
      </c>
      <c r="K341" s="28" t="s">
        <v>677</v>
      </c>
      <c r="L341" s="28">
        <v>5928</v>
      </c>
      <c r="N341" s="2">
        <v>169.87</v>
      </c>
      <c r="P341" s="2">
        <v>169.87</v>
      </c>
      <c r="R341" s="2" t="str">
        <f t="shared" si="82"/>
        <v>OK</v>
      </c>
    </row>
    <row r="342" spans="1:18" ht="63">
      <c r="A342" s="28" t="s">
        <v>798</v>
      </c>
      <c r="B342" s="13" t="s">
        <v>1882</v>
      </c>
      <c r="C342" s="14" t="s">
        <v>1880</v>
      </c>
      <c r="D342" s="15">
        <v>2640</v>
      </c>
      <c r="E342" s="50">
        <f t="shared" si="87"/>
        <v>10.18</v>
      </c>
      <c r="F342" s="51">
        <f>ROUND(D342*E342,2)</f>
        <v>26875.200000000001</v>
      </c>
      <c r="G342" s="51">
        <f t="shared" si="88"/>
        <v>13.03</v>
      </c>
      <c r="H342" s="51">
        <f t="shared" si="89"/>
        <v>34399.199999999997</v>
      </c>
      <c r="I342" s="54">
        <f t="shared" si="81"/>
        <v>1.3691650741854422E-4</v>
      </c>
      <c r="K342" s="28" t="s">
        <v>677</v>
      </c>
      <c r="L342" s="28">
        <v>7042</v>
      </c>
      <c r="N342" s="2">
        <v>10.210000000000001</v>
      </c>
      <c r="P342" s="2">
        <v>10.210000000000001</v>
      </c>
      <c r="R342" s="2" t="str">
        <f t="shared" si="82"/>
        <v>OK</v>
      </c>
    </row>
    <row r="343" spans="1:18">
      <c r="A343" s="3">
        <v>19</v>
      </c>
      <c r="B343" s="36" t="s">
        <v>3255</v>
      </c>
      <c r="C343" s="20" t="s">
        <v>56</v>
      </c>
      <c r="D343" s="6" t="s">
        <v>56</v>
      </c>
      <c r="E343" s="6"/>
      <c r="F343" s="6"/>
      <c r="G343" s="6"/>
      <c r="H343" s="61">
        <f>SUM(H344:H354)</f>
        <v>2436456</v>
      </c>
      <c r="I343" s="62">
        <f t="shared" si="81"/>
        <v>9.6976396543802367E-3</v>
      </c>
      <c r="K343" s="4"/>
      <c r="L343" s="5"/>
      <c r="R343" s="2" t="str">
        <f t="shared" si="82"/>
        <v>OK</v>
      </c>
    </row>
    <row r="344" spans="1:18">
      <c r="A344" s="28" t="s">
        <v>800</v>
      </c>
      <c r="B344" s="13" t="s">
        <v>3667</v>
      </c>
      <c r="C344" s="14" t="s">
        <v>1829</v>
      </c>
      <c r="D344" s="15">
        <v>5280</v>
      </c>
      <c r="E344" s="50">
        <f t="shared" ref="E344:E354" si="90">ROUND(N344*$N$4,2)</f>
        <v>12.66</v>
      </c>
      <c r="F344" s="51">
        <f t="shared" ref="F344:F354" si="91">ROUND(D344*E344,2)</f>
        <v>66844.800000000003</v>
      </c>
      <c r="G344" s="51">
        <f t="shared" ref="G344:G354" si="92">ROUND(E344*(1+$I$1),2)</f>
        <v>16.2</v>
      </c>
      <c r="H344" s="51">
        <f t="shared" ref="H344:H354" si="93">ROUND(D344*G344,2)</f>
        <v>85536</v>
      </c>
      <c r="I344" s="54">
        <f t="shared" si="81"/>
        <v>3.4045240524641855E-4</v>
      </c>
      <c r="K344" s="28" t="s">
        <v>159</v>
      </c>
      <c r="L344" s="28" t="s">
        <v>3677</v>
      </c>
      <c r="N344" s="2">
        <v>12.7</v>
      </c>
      <c r="P344" s="2">
        <v>12.7</v>
      </c>
      <c r="R344" s="2" t="str">
        <f t="shared" si="82"/>
        <v>OK</v>
      </c>
    </row>
    <row r="345" spans="1:18">
      <c r="A345" s="28" t="s">
        <v>801</v>
      </c>
      <c r="B345" s="13" t="s">
        <v>3669</v>
      </c>
      <c r="C345" s="14" t="s">
        <v>1829</v>
      </c>
      <c r="D345" s="15">
        <v>5280</v>
      </c>
      <c r="E345" s="50">
        <f t="shared" si="90"/>
        <v>12.66</v>
      </c>
      <c r="F345" s="51">
        <f t="shared" si="91"/>
        <v>66844.800000000003</v>
      </c>
      <c r="G345" s="51">
        <f t="shared" si="92"/>
        <v>16.2</v>
      </c>
      <c r="H345" s="51">
        <f t="shared" si="93"/>
        <v>85536</v>
      </c>
      <c r="I345" s="54">
        <f t="shared" si="81"/>
        <v>3.4045240524641855E-4</v>
      </c>
      <c r="K345" s="28" t="s">
        <v>159</v>
      </c>
      <c r="L345" s="28" t="s">
        <v>3677</v>
      </c>
      <c r="N345" s="2">
        <v>12.7</v>
      </c>
      <c r="P345" s="2">
        <v>12.7</v>
      </c>
      <c r="R345" s="2" t="str">
        <f t="shared" si="82"/>
        <v>OK</v>
      </c>
    </row>
    <row r="346" spans="1:18">
      <c r="A346" s="28" t="s">
        <v>802</v>
      </c>
      <c r="B346" s="13" t="s">
        <v>3668</v>
      </c>
      <c r="C346" s="14" t="s">
        <v>1829</v>
      </c>
      <c r="D346" s="15">
        <v>5280</v>
      </c>
      <c r="E346" s="50">
        <f t="shared" si="90"/>
        <v>17.850000000000001</v>
      </c>
      <c r="F346" s="51">
        <f t="shared" si="91"/>
        <v>94248</v>
      </c>
      <c r="G346" s="51">
        <f t="shared" si="92"/>
        <v>22.85</v>
      </c>
      <c r="H346" s="51">
        <f t="shared" si="93"/>
        <v>120648</v>
      </c>
      <c r="I346" s="54">
        <f t="shared" si="81"/>
        <v>4.802060160420163E-4</v>
      </c>
      <c r="K346" s="28" t="s">
        <v>159</v>
      </c>
      <c r="L346" s="28" t="s">
        <v>2817</v>
      </c>
      <c r="N346" s="2">
        <v>17.899999999999999</v>
      </c>
      <c r="P346" s="2">
        <v>17.899999999999999</v>
      </c>
      <c r="R346" s="2" t="str">
        <f t="shared" si="82"/>
        <v>OK</v>
      </c>
    </row>
    <row r="347" spans="1:18">
      <c r="A347" s="28" t="s">
        <v>803</v>
      </c>
      <c r="B347" s="13" t="s">
        <v>3666</v>
      </c>
      <c r="C347" s="14" t="s">
        <v>1829</v>
      </c>
      <c r="D347" s="15">
        <f>220*24</f>
        <v>5280</v>
      </c>
      <c r="E347" s="50">
        <f t="shared" si="90"/>
        <v>17.86</v>
      </c>
      <c r="F347" s="51">
        <f t="shared" si="91"/>
        <v>94300.800000000003</v>
      </c>
      <c r="G347" s="51">
        <f t="shared" si="92"/>
        <v>22.86</v>
      </c>
      <c r="H347" s="51">
        <f t="shared" si="93"/>
        <v>120700.8</v>
      </c>
      <c r="I347" s="54">
        <f t="shared" si="81"/>
        <v>4.8041617184772393E-4</v>
      </c>
      <c r="K347" s="28" t="s">
        <v>159</v>
      </c>
      <c r="L347" s="28" t="s">
        <v>2816</v>
      </c>
      <c r="N347" s="2">
        <v>17.91</v>
      </c>
      <c r="P347" s="2">
        <v>17.91</v>
      </c>
      <c r="R347" s="2" t="str">
        <f t="shared" si="82"/>
        <v>OK</v>
      </c>
    </row>
    <row r="348" spans="1:18">
      <c r="A348" s="28" t="s">
        <v>804</v>
      </c>
      <c r="B348" s="13" t="s">
        <v>3670</v>
      </c>
      <c r="C348" s="14" t="s">
        <v>1829</v>
      </c>
      <c r="D348" s="15">
        <v>10560</v>
      </c>
      <c r="E348" s="50">
        <f t="shared" si="90"/>
        <v>12.89</v>
      </c>
      <c r="F348" s="51">
        <f t="shared" si="91"/>
        <v>136118.39999999999</v>
      </c>
      <c r="G348" s="51">
        <f t="shared" si="92"/>
        <v>16.5</v>
      </c>
      <c r="H348" s="51">
        <f t="shared" si="93"/>
        <v>174240</v>
      </c>
      <c r="I348" s="54">
        <f t="shared" si="81"/>
        <v>6.9351415883529702E-4</v>
      </c>
      <c r="K348" s="28" t="s">
        <v>159</v>
      </c>
      <c r="L348" s="28" t="s">
        <v>3678</v>
      </c>
      <c r="N348" s="2">
        <v>12.93</v>
      </c>
      <c r="P348" s="2">
        <v>12.93</v>
      </c>
      <c r="R348" s="2" t="str">
        <f t="shared" si="82"/>
        <v>OK</v>
      </c>
    </row>
    <row r="349" spans="1:18">
      <c r="A349" s="28" t="s">
        <v>805</v>
      </c>
      <c r="B349" s="13" t="s">
        <v>3671</v>
      </c>
      <c r="C349" s="14" t="s">
        <v>1829</v>
      </c>
      <c r="D349" s="15">
        <v>10560</v>
      </c>
      <c r="E349" s="50">
        <f t="shared" si="90"/>
        <v>16.68</v>
      </c>
      <c r="F349" s="51">
        <f t="shared" si="91"/>
        <v>176140.79999999999</v>
      </c>
      <c r="G349" s="51">
        <f t="shared" si="92"/>
        <v>21.35</v>
      </c>
      <c r="H349" s="51">
        <f t="shared" si="93"/>
        <v>225456</v>
      </c>
      <c r="I349" s="54">
        <f t="shared" si="81"/>
        <v>8.9736529037173285E-4</v>
      </c>
      <c r="K349" s="28" t="s">
        <v>159</v>
      </c>
      <c r="L349" s="28" t="s">
        <v>3679</v>
      </c>
      <c r="N349" s="2">
        <v>16.73</v>
      </c>
      <c r="P349" s="2">
        <v>16.73</v>
      </c>
      <c r="R349" s="2" t="str">
        <f t="shared" si="82"/>
        <v>OK</v>
      </c>
    </row>
    <row r="350" spans="1:18">
      <c r="A350" s="28" t="s">
        <v>806</v>
      </c>
      <c r="B350" s="13" t="s">
        <v>3672</v>
      </c>
      <c r="C350" s="14" t="s">
        <v>1829</v>
      </c>
      <c r="D350" s="15">
        <v>10560</v>
      </c>
      <c r="E350" s="50">
        <f t="shared" si="90"/>
        <v>21.23</v>
      </c>
      <c r="F350" s="51">
        <f t="shared" si="91"/>
        <v>224188.79999999999</v>
      </c>
      <c r="G350" s="51">
        <f t="shared" si="92"/>
        <v>27.17</v>
      </c>
      <c r="H350" s="51">
        <f t="shared" si="93"/>
        <v>286915.20000000001</v>
      </c>
      <c r="I350" s="54">
        <f t="shared" si="81"/>
        <v>1.1419866482154559E-3</v>
      </c>
      <c r="K350" s="28" t="s">
        <v>159</v>
      </c>
      <c r="L350" s="28" t="s">
        <v>3680</v>
      </c>
      <c r="N350" s="2">
        <v>21.29</v>
      </c>
      <c r="P350" s="2">
        <v>21.29</v>
      </c>
      <c r="R350" s="2" t="str">
        <f t="shared" si="82"/>
        <v>OK</v>
      </c>
    </row>
    <row r="351" spans="1:18">
      <c r="A351" s="28" t="s">
        <v>808</v>
      </c>
      <c r="B351" s="13" t="s">
        <v>3664</v>
      </c>
      <c r="C351" s="14" t="s">
        <v>1829</v>
      </c>
      <c r="D351" s="15">
        <f>3*220*24</f>
        <v>15840</v>
      </c>
      <c r="E351" s="50">
        <f t="shared" si="90"/>
        <v>17.86</v>
      </c>
      <c r="F351" s="51">
        <f t="shared" si="91"/>
        <v>282902.40000000002</v>
      </c>
      <c r="G351" s="51">
        <f t="shared" si="92"/>
        <v>22.86</v>
      </c>
      <c r="H351" s="51">
        <f t="shared" si="93"/>
        <v>362102.4</v>
      </c>
      <c r="I351" s="54">
        <f t="shared" si="81"/>
        <v>1.441248515543172E-3</v>
      </c>
      <c r="K351" s="28" t="s">
        <v>159</v>
      </c>
      <c r="L351" s="28" t="s">
        <v>2812</v>
      </c>
      <c r="N351" s="2">
        <v>17.91</v>
      </c>
      <c r="P351" s="2">
        <v>17.91</v>
      </c>
      <c r="R351" s="2" t="str">
        <f t="shared" si="82"/>
        <v>OK</v>
      </c>
    </row>
    <row r="352" spans="1:18">
      <c r="A352" s="28" t="s">
        <v>809</v>
      </c>
      <c r="B352" s="13" t="s">
        <v>3673</v>
      </c>
      <c r="C352" s="14" t="s">
        <v>1829</v>
      </c>
      <c r="D352" s="15">
        <f>220*2*24</f>
        <v>10560</v>
      </c>
      <c r="E352" s="50">
        <f t="shared" si="90"/>
        <v>17.86</v>
      </c>
      <c r="F352" s="51">
        <f t="shared" si="91"/>
        <v>188601.60000000001</v>
      </c>
      <c r="G352" s="51">
        <f t="shared" si="92"/>
        <v>22.86</v>
      </c>
      <c r="H352" s="51">
        <f t="shared" si="93"/>
        <v>241401.60000000001</v>
      </c>
      <c r="I352" s="54">
        <f t="shared" si="81"/>
        <v>9.6083234369544787E-4</v>
      </c>
      <c r="K352" s="28" t="s">
        <v>159</v>
      </c>
      <c r="L352" s="28" t="s">
        <v>3681</v>
      </c>
      <c r="N352" s="2">
        <v>17.91</v>
      </c>
      <c r="P352" s="2">
        <v>17.91</v>
      </c>
      <c r="R352" s="2" t="str">
        <f t="shared" si="82"/>
        <v>OK</v>
      </c>
    </row>
    <row r="353" spans="1:18">
      <c r="A353" s="28" t="s">
        <v>3675</v>
      </c>
      <c r="B353" s="13" t="s">
        <v>3674</v>
      </c>
      <c r="C353" s="14" t="s">
        <v>1829</v>
      </c>
      <c r="D353" s="15">
        <v>10560</v>
      </c>
      <c r="E353" s="50">
        <f t="shared" si="90"/>
        <v>16.329999999999998</v>
      </c>
      <c r="F353" s="51">
        <f t="shared" si="91"/>
        <v>172444.79999999999</v>
      </c>
      <c r="G353" s="51">
        <f t="shared" si="92"/>
        <v>20.9</v>
      </c>
      <c r="H353" s="51">
        <f t="shared" si="93"/>
        <v>220704</v>
      </c>
      <c r="I353" s="54">
        <f t="shared" si="81"/>
        <v>8.7845126785804286E-4</v>
      </c>
      <c r="K353" s="28" t="s">
        <v>159</v>
      </c>
      <c r="L353" s="28" t="s">
        <v>3682</v>
      </c>
      <c r="N353" s="2">
        <v>16.38</v>
      </c>
      <c r="P353" s="2">
        <v>16.38</v>
      </c>
      <c r="R353" s="2" t="str">
        <f t="shared" si="82"/>
        <v>OK</v>
      </c>
    </row>
    <row r="354" spans="1:18">
      <c r="A354" s="28" t="s">
        <v>3676</v>
      </c>
      <c r="B354" s="13" t="s">
        <v>3665</v>
      </c>
      <c r="C354" s="14" t="s">
        <v>1829</v>
      </c>
      <c r="D354" s="15">
        <f>6*220*24</f>
        <v>31680</v>
      </c>
      <c r="E354" s="50">
        <f t="shared" si="90"/>
        <v>12.66</v>
      </c>
      <c r="F354" s="51">
        <f t="shared" si="91"/>
        <v>401068.79999999999</v>
      </c>
      <c r="G354" s="51">
        <f t="shared" si="92"/>
        <v>16.2</v>
      </c>
      <c r="H354" s="51">
        <f t="shared" si="93"/>
        <v>513216</v>
      </c>
      <c r="I354" s="54">
        <f t="shared" si="81"/>
        <v>2.0427144314785111E-3</v>
      </c>
      <c r="K354" s="28" t="s">
        <v>159</v>
      </c>
      <c r="L354" s="28" t="s">
        <v>2815</v>
      </c>
      <c r="N354" s="2">
        <v>12.7</v>
      </c>
      <c r="P354" s="2">
        <v>12.7</v>
      </c>
      <c r="R354" s="2" t="str">
        <f t="shared" si="82"/>
        <v>OK</v>
      </c>
    </row>
    <row r="355" spans="1:18">
      <c r="A355" s="3">
        <v>20</v>
      </c>
      <c r="B355" s="36" t="s">
        <v>708</v>
      </c>
      <c r="C355" s="20" t="s">
        <v>56</v>
      </c>
      <c r="D355" s="6" t="s">
        <v>56</v>
      </c>
      <c r="E355" s="6"/>
      <c r="F355" s="6"/>
      <c r="G355" s="6"/>
      <c r="H355" s="61">
        <f>SUM(H356:H382)</f>
        <v>3478242</v>
      </c>
      <c r="I355" s="62">
        <f t="shared" si="81"/>
        <v>1.3844180870383386E-2</v>
      </c>
      <c r="K355" s="4"/>
      <c r="L355" s="5"/>
      <c r="R355" s="2" t="str">
        <f t="shared" si="82"/>
        <v>OK</v>
      </c>
    </row>
    <row r="356" spans="1:18">
      <c r="A356" s="7" t="s">
        <v>817</v>
      </c>
      <c r="B356" s="9" t="s">
        <v>711</v>
      </c>
      <c r="C356" s="10" t="s">
        <v>84</v>
      </c>
      <c r="D356" s="22">
        <v>1800</v>
      </c>
      <c r="E356" s="50">
        <f t="shared" ref="E356:E382" si="94">ROUND(N356*$N$4,2)</f>
        <v>41.96</v>
      </c>
      <c r="F356" s="51">
        <f t="shared" ref="F356:F382" si="95">ROUND(D356*E356,2)</f>
        <v>75528</v>
      </c>
      <c r="G356" s="51">
        <f t="shared" ref="G356:G382" si="96">ROUND(E356*(1+$I$1),2)</f>
        <v>53.71</v>
      </c>
      <c r="H356" s="51">
        <f t="shared" ref="H356:H382" si="97">ROUND(D356*G356,2)</f>
        <v>96678</v>
      </c>
      <c r="I356" s="54">
        <f t="shared" si="81"/>
        <v>3.8480005651904756E-4</v>
      </c>
      <c r="K356" s="7" t="s">
        <v>12</v>
      </c>
      <c r="L356" s="38" t="s">
        <v>710</v>
      </c>
      <c r="N356" s="2">
        <v>42.09</v>
      </c>
      <c r="P356" s="2">
        <v>42.09</v>
      </c>
      <c r="R356" s="2" t="str">
        <f t="shared" si="82"/>
        <v>OK</v>
      </c>
    </row>
    <row r="357" spans="1:18">
      <c r="A357" s="7" t="s">
        <v>818</v>
      </c>
      <c r="B357" s="13" t="s">
        <v>2189</v>
      </c>
      <c r="C357" s="14" t="s">
        <v>13</v>
      </c>
      <c r="D357" s="15">
        <v>320</v>
      </c>
      <c r="E357" s="50">
        <f t="shared" si="94"/>
        <v>176.37</v>
      </c>
      <c r="F357" s="51">
        <f t="shared" si="95"/>
        <v>56438.400000000001</v>
      </c>
      <c r="G357" s="51">
        <f t="shared" si="96"/>
        <v>225.75</v>
      </c>
      <c r="H357" s="51">
        <f t="shared" si="97"/>
        <v>72240</v>
      </c>
      <c r="I357" s="54">
        <f t="shared" si="81"/>
        <v>2.8753135235457905E-4</v>
      </c>
      <c r="K357" s="7" t="s">
        <v>159</v>
      </c>
      <c r="L357" s="34" t="s">
        <v>2186</v>
      </c>
      <c r="N357" s="2">
        <v>176.9</v>
      </c>
      <c r="P357" s="2">
        <v>176.9</v>
      </c>
      <c r="R357" s="2" t="str">
        <f t="shared" si="82"/>
        <v>OK</v>
      </c>
    </row>
    <row r="358" spans="1:18">
      <c r="A358" s="7" t="s">
        <v>819</v>
      </c>
      <c r="B358" s="13" t="s">
        <v>2190</v>
      </c>
      <c r="C358" s="14" t="s">
        <v>13</v>
      </c>
      <c r="D358" s="15">
        <v>320</v>
      </c>
      <c r="E358" s="50">
        <f t="shared" si="94"/>
        <v>176.37</v>
      </c>
      <c r="F358" s="51">
        <f t="shared" si="95"/>
        <v>56438.400000000001</v>
      </c>
      <c r="G358" s="51">
        <f t="shared" si="96"/>
        <v>225.75</v>
      </c>
      <c r="H358" s="51">
        <f t="shared" si="97"/>
        <v>72240</v>
      </c>
      <c r="I358" s="54">
        <f t="shared" si="81"/>
        <v>2.8753135235457905E-4</v>
      </c>
      <c r="K358" s="7" t="s">
        <v>159</v>
      </c>
      <c r="L358" s="34" t="s">
        <v>2187</v>
      </c>
      <c r="N358" s="2">
        <v>176.9</v>
      </c>
      <c r="P358" s="2">
        <v>176.9</v>
      </c>
      <c r="R358" s="2" t="str">
        <f t="shared" si="82"/>
        <v>OK</v>
      </c>
    </row>
    <row r="359" spans="1:18">
      <c r="A359" s="7" t="s">
        <v>820</v>
      </c>
      <c r="B359" s="13" t="s">
        <v>2191</v>
      </c>
      <c r="C359" s="14" t="s">
        <v>13</v>
      </c>
      <c r="D359" s="15">
        <v>320</v>
      </c>
      <c r="E359" s="50">
        <f t="shared" si="94"/>
        <v>176.37</v>
      </c>
      <c r="F359" s="51">
        <f t="shared" si="95"/>
        <v>56438.400000000001</v>
      </c>
      <c r="G359" s="51">
        <f t="shared" si="96"/>
        <v>225.75</v>
      </c>
      <c r="H359" s="51">
        <f t="shared" si="97"/>
        <v>72240</v>
      </c>
      <c r="I359" s="54">
        <f t="shared" si="81"/>
        <v>2.8753135235457905E-4</v>
      </c>
      <c r="K359" s="7" t="s">
        <v>159</v>
      </c>
      <c r="L359" s="34" t="s">
        <v>2188</v>
      </c>
      <c r="N359" s="2">
        <v>176.9</v>
      </c>
      <c r="P359" s="2">
        <v>176.9</v>
      </c>
      <c r="R359" s="2" t="str">
        <f t="shared" si="82"/>
        <v>OK</v>
      </c>
    </row>
    <row r="360" spans="1:18" ht="31.5">
      <c r="A360" s="7" t="s">
        <v>821</v>
      </c>
      <c r="B360" s="13" t="s">
        <v>2185</v>
      </c>
      <c r="C360" s="14" t="s">
        <v>13</v>
      </c>
      <c r="D360" s="15">
        <v>320</v>
      </c>
      <c r="E360" s="50">
        <f t="shared" si="94"/>
        <v>199.47</v>
      </c>
      <c r="F360" s="51">
        <f t="shared" si="95"/>
        <v>63830.400000000001</v>
      </c>
      <c r="G360" s="51">
        <f t="shared" si="96"/>
        <v>255.32</v>
      </c>
      <c r="H360" s="51">
        <f t="shared" si="97"/>
        <v>81702.399999999994</v>
      </c>
      <c r="I360" s="54">
        <f t="shared" si="81"/>
        <v>3.2519382008049222E-4</v>
      </c>
      <c r="K360" s="7" t="s">
        <v>159</v>
      </c>
      <c r="L360" s="34" t="s">
        <v>2184</v>
      </c>
      <c r="N360" s="2">
        <v>200.07</v>
      </c>
      <c r="P360" s="2">
        <v>200.07</v>
      </c>
      <c r="R360" s="2" t="str">
        <f t="shared" si="82"/>
        <v>OK</v>
      </c>
    </row>
    <row r="361" spans="1:18" ht="31.5">
      <c r="A361" s="7" t="s">
        <v>822</v>
      </c>
      <c r="B361" s="13" t="s">
        <v>719</v>
      </c>
      <c r="C361" s="14" t="s">
        <v>13</v>
      </c>
      <c r="D361" s="15">
        <v>320</v>
      </c>
      <c r="E361" s="50">
        <f t="shared" si="94"/>
        <v>180.24</v>
      </c>
      <c r="F361" s="51">
        <f t="shared" si="95"/>
        <v>57676.800000000003</v>
      </c>
      <c r="G361" s="51">
        <f t="shared" si="96"/>
        <v>230.71</v>
      </c>
      <c r="H361" s="51">
        <f t="shared" si="97"/>
        <v>73827.199999999997</v>
      </c>
      <c r="I361" s="54">
        <f t="shared" si="81"/>
        <v>2.9384876324130646E-4</v>
      </c>
      <c r="K361" s="7" t="s">
        <v>12</v>
      </c>
      <c r="L361" s="34" t="s">
        <v>718</v>
      </c>
      <c r="N361" s="2">
        <v>180.78</v>
      </c>
      <c r="P361" s="2">
        <v>180.78</v>
      </c>
      <c r="R361" s="2" t="str">
        <f t="shared" si="82"/>
        <v>OK</v>
      </c>
    </row>
    <row r="362" spans="1:18">
      <c r="A362" s="7" t="s">
        <v>2948</v>
      </c>
      <c r="B362" s="13" t="s">
        <v>2195</v>
      </c>
      <c r="C362" s="14" t="s">
        <v>13</v>
      </c>
      <c r="D362" s="15">
        <v>320</v>
      </c>
      <c r="E362" s="50">
        <f t="shared" si="94"/>
        <v>219.9</v>
      </c>
      <c r="F362" s="51">
        <f t="shared" si="95"/>
        <v>70368</v>
      </c>
      <c r="G362" s="51">
        <f t="shared" si="96"/>
        <v>281.47000000000003</v>
      </c>
      <c r="H362" s="51">
        <f t="shared" si="97"/>
        <v>90070.399999999994</v>
      </c>
      <c r="I362" s="54">
        <f t="shared" si="81"/>
        <v>3.5850033110628289E-4</v>
      </c>
      <c r="K362" s="7" t="s">
        <v>159</v>
      </c>
      <c r="L362" s="34" t="s">
        <v>2192</v>
      </c>
      <c r="N362" s="2">
        <v>220.56</v>
      </c>
      <c r="P362" s="2">
        <v>220.56</v>
      </c>
      <c r="R362" s="2" t="str">
        <f t="shared" si="82"/>
        <v>OK</v>
      </c>
    </row>
    <row r="363" spans="1:18">
      <c r="A363" s="7" t="s">
        <v>2949</v>
      </c>
      <c r="B363" s="13" t="s">
        <v>2197</v>
      </c>
      <c r="C363" s="14" t="s">
        <v>13</v>
      </c>
      <c r="D363" s="15">
        <v>320</v>
      </c>
      <c r="E363" s="50">
        <f t="shared" si="94"/>
        <v>219.9</v>
      </c>
      <c r="F363" s="51">
        <f t="shared" si="95"/>
        <v>70368</v>
      </c>
      <c r="G363" s="51">
        <f t="shared" si="96"/>
        <v>281.47000000000003</v>
      </c>
      <c r="H363" s="51">
        <f t="shared" si="97"/>
        <v>90070.399999999994</v>
      </c>
      <c r="I363" s="54">
        <f t="shared" si="81"/>
        <v>3.5850033110628289E-4</v>
      </c>
      <c r="K363" s="7" t="s">
        <v>159</v>
      </c>
      <c r="L363" s="34" t="s">
        <v>2194</v>
      </c>
      <c r="N363" s="2">
        <v>220.56</v>
      </c>
      <c r="P363" s="2">
        <v>220.56</v>
      </c>
      <c r="R363" s="2" t="str">
        <f t="shared" si="82"/>
        <v>OK</v>
      </c>
    </row>
    <row r="364" spans="1:18">
      <c r="A364" s="7" t="s">
        <v>2950</v>
      </c>
      <c r="B364" s="13" t="s">
        <v>2196</v>
      </c>
      <c r="C364" s="14" t="s">
        <v>13</v>
      </c>
      <c r="D364" s="15">
        <v>320</v>
      </c>
      <c r="E364" s="50">
        <f t="shared" si="94"/>
        <v>219.9</v>
      </c>
      <c r="F364" s="51">
        <f t="shared" si="95"/>
        <v>70368</v>
      </c>
      <c r="G364" s="51">
        <f t="shared" si="96"/>
        <v>281.47000000000003</v>
      </c>
      <c r="H364" s="51">
        <f t="shared" si="97"/>
        <v>90070.399999999994</v>
      </c>
      <c r="I364" s="54">
        <f t="shared" si="81"/>
        <v>3.5850033110628289E-4</v>
      </c>
      <c r="K364" s="7" t="s">
        <v>159</v>
      </c>
      <c r="L364" s="34" t="s">
        <v>2193</v>
      </c>
      <c r="N364" s="2">
        <v>220.56</v>
      </c>
      <c r="P364" s="2">
        <v>220.56</v>
      </c>
      <c r="R364" s="2" t="str">
        <f t="shared" si="82"/>
        <v>OK</v>
      </c>
    </row>
    <row r="365" spans="1:18">
      <c r="A365" s="7" t="s">
        <v>2951</v>
      </c>
      <c r="B365" s="13" t="s">
        <v>721</v>
      </c>
      <c r="C365" s="14" t="s">
        <v>13</v>
      </c>
      <c r="D365" s="15">
        <v>320</v>
      </c>
      <c r="E365" s="50">
        <f t="shared" si="94"/>
        <v>139.63</v>
      </c>
      <c r="F365" s="51">
        <f t="shared" si="95"/>
        <v>44681.599999999999</v>
      </c>
      <c r="G365" s="51">
        <f t="shared" si="96"/>
        <v>178.73</v>
      </c>
      <c r="H365" s="51">
        <f t="shared" si="97"/>
        <v>57193.599999999999</v>
      </c>
      <c r="I365" s="54">
        <f t="shared" si="81"/>
        <v>2.2764331608564304E-4</v>
      </c>
      <c r="K365" s="7" t="s">
        <v>12</v>
      </c>
      <c r="L365" s="34" t="s">
        <v>720</v>
      </c>
      <c r="N365" s="2">
        <v>140.05000000000001</v>
      </c>
      <c r="P365" s="2">
        <v>140.05000000000001</v>
      </c>
      <c r="R365" s="2" t="str">
        <f t="shared" si="82"/>
        <v>OK</v>
      </c>
    </row>
    <row r="366" spans="1:18" ht="31.5">
      <c r="A366" s="7" t="s">
        <v>2952</v>
      </c>
      <c r="B366" s="13" t="s">
        <v>727</v>
      </c>
      <c r="C366" s="14" t="s">
        <v>13</v>
      </c>
      <c r="D366" s="15">
        <v>320</v>
      </c>
      <c r="E366" s="50">
        <f t="shared" si="94"/>
        <v>511.8</v>
      </c>
      <c r="F366" s="51">
        <f t="shared" si="95"/>
        <v>163776</v>
      </c>
      <c r="G366" s="51">
        <f t="shared" si="96"/>
        <v>655.1</v>
      </c>
      <c r="H366" s="51">
        <f t="shared" si="97"/>
        <v>209632</v>
      </c>
      <c r="I366" s="54">
        <f t="shared" si="81"/>
        <v>8.3438223223692028E-4</v>
      </c>
      <c r="K366" s="7" t="s">
        <v>159</v>
      </c>
      <c r="L366" s="34" t="s">
        <v>2203</v>
      </c>
      <c r="N366" s="2">
        <v>513.34</v>
      </c>
      <c r="P366" s="2">
        <v>513.34</v>
      </c>
      <c r="R366" s="2" t="str">
        <f t="shared" si="82"/>
        <v>OK</v>
      </c>
    </row>
    <row r="367" spans="1:18" ht="31.5">
      <c r="A367" s="7" t="s">
        <v>2953</v>
      </c>
      <c r="B367" s="13" t="s">
        <v>728</v>
      </c>
      <c r="C367" s="14" t="s">
        <v>13</v>
      </c>
      <c r="D367" s="15">
        <v>320</v>
      </c>
      <c r="E367" s="50">
        <f t="shared" si="94"/>
        <v>511.8</v>
      </c>
      <c r="F367" s="51">
        <f t="shared" si="95"/>
        <v>163776</v>
      </c>
      <c r="G367" s="51">
        <f t="shared" si="96"/>
        <v>655.1</v>
      </c>
      <c r="H367" s="51">
        <f t="shared" si="97"/>
        <v>209632</v>
      </c>
      <c r="I367" s="54">
        <f t="shared" si="81"/>
        <v>8.3438223223692028E-4</v>
      </c>
      <c r="K367" s="7" t="s">
        <v>159</v>
      </c>
      <c r="L367" s="34" t="s">
        <v>2204</v>
      </c>
      <c r="N367" s="2">
        <v>513.34</v>
      </c>
      <c r="P367" s="2">
        <v>513.34</v>
      </c>
      <c r="R367" s="2" t="str">
        <f t="shared" si="82"/>
        <v>OK</v>
      </c>
    </row>
    <row r="368" spans="1:18" ht="31.5">
      <c r="A368" s="7" t="s">
        <v>2954</v>
      </c>
      <c r="B368" s="17" t="s">
        <v>729</v>
      </c>
      <c r="C368" s="18" t="s">
        <v>13</v>
      </c>
      <c r="D368" s="15">
        <v>320</v>
      </c>
      <c r="E368" s="50">
        <f t="shared" si="94"/>
        <v>511.8</v>
      </c>
      <c r="F368" s="51">
        <f t="shared" si="95"/>
        <v>163776</v>
      </c>
      <c r="G368" s="51">
        <f t="shared" si="96"/>
        <v>655.1</v>
      </c>
      <c r="H368" s="51">
        <f t="shared" si="97"/>
        <v>209632</v>
      </c>
      <c r="I368" s="54">
        <f t="shared" si="81"/>
        <v>8.3438223223692028E-4</v>
      </c>
      <c r="K368" s="7" t="s">
        <v>159</v>
      </c>
      <c r="L368" s="35" t="s">
        <v>2205</v>
      </c>
      <c r="N368" s="2">
        <v>513.34</v>
      </c>
      <c r="P368" s="2">
        <v>513.34</v>
      </c>
      <c r="R368" s="2" t="str">
        <f t="shared" si="82"/>
        <v>OK</v>
      </c>
    </row>
    <row r="369" spans="1:18" ht="31.5">
      <c r="A369" s="7" t="s">
        <v>2955</v>
      </c>
      <c r="B369" s="13" t="s">
        <v>730</v>
      </c>
      <c r="C369" s="14" t="s">
        <v>13</v>
      </c>
      <c r="D369" s="15">
        <v>320</v>
      </c>
      <c r="E369" s="50">
        <f t="shared" si="94"/>
        <v>538.51</v>
      </c>
      <c r="F369" s="51">
        <f t="shared" si="95"/>
        <v>172323.20000000001</v>
      </c>
      <c r="G369" s="51">
        <f t="shared" si="96"/>
        <v>689.29</v>
      </c>
      <c r="H369" s="51">
        <f t="shared" si="97"/>
        <v>220572.79999999999</v>
      </c>
      <c r="I369" s="54">
        <f t="shared" si="81"/>
        <v>8.7792906252264803E-4</v>
      </c>
      <c r="K369" s="7" t="s">
        <v>159</v>
      </c>
      <c r="L369" s="34" t="s">
        <v>2206</v>
      </c>
      <c r="N369" s="2">
        <v>540.13</v>
      </c>
      <c r="P369" s="2">
        <v>540.13</v>
      </c>
      <c r="R369" s="2" t="str">
        <f t="shared" si="82"/>
        <v>OK</v>
      </c>
    </row>
    <row r="370" spans="1:18" ht="47.25">
      <c r="A370" s="7" t="s">
        <v>2956</v>
      </c>
      <c r="B370" s="13" t="s">
        <v>739</v>
      </c>
      <c r="C370" s="14" t="s">
        <v>135</v>
      </c>
      <c r="D370" s="15">
        <v>120</v>
      </c>
      <c r="E370" s="50">
        <f t="shared" si="94"/>
        <v>1879.98</v>
      </c>
      <c r="F370" s="51">
        <f t="shared" si="95"/>
        <v>225597.6</v>
      </c>
      <c r="G370" s="51">
        <f t="shared" si="96"/>
        <v>2406.37</v>
      </c>
      <c r="H370" s="51">
        <f t="shared" si="97"/>
        <v>288764.40000000002</v>
      </c>
      <c r="I370" s="54">
        <f t="shared" si="81"/>
        <v>1.1493468776835357E-3</v>
      </c>
      <c r="K370" s="7" t="s">
        <v>736</v>
      </c>
      <c r="L370" s="28" t="s">
        <v>3940</v>
      </c>
      <c r="N370" s="2">
        <v>1885.64</v>
      </c>
      <c r="P370" s="2">
        <v>1885.64</v>
      </c>
      <c r="R370" s="2" t="str">
        <f t="shared" si="82"/>
        <v>OK</v>
      </c>
    </row>
    <row r="371" spans="1:18" ht="47.25">
      <c r="A371" s="7" t="s">
        <v>2957</v>
      </c>
      <c r="B371" s="13" t="s">
        <v>740</v>
      </c>
      <c r="C371" s="14" t="s">
        <v>135</v>
      </c>
      <c r="D371" s="15">
        <v>120</v>
      </c>
      <c r="E371" s="50">
        <f t="shared" si="94"/>
        <v>1904.91</v>
      </c>
      <c r="F371" s="51">
        <f t="shared" si="95"/>
        <v>228589.2</v>
      </c>
      <c r="G371" s="51">
        <f t="shared" si="96"/>
        <v>2438.2800000000002</v>
      </c>
      <c r="H371" s="51">
        <f t="shared" si="97"/>
        <v>292593.59999999998</v>
      </c>
      <c r="I371" s="54">
        <f t="shared" si="81"/>
        <v>1.1645879498656528E-3</v>
      </c>
      <c r="K371" s="7" t="s">
        <v>736</v>
      </c>
      <c r="L371" s="28" t="s">
        <v>3941</v>
      </c>
      <c r="N371" s="2">
        <v>1910.64</v>
      </c>
      <c r="P371" s="2">
        <v>1910.64</v>
      </c>
      <c r="R371" s="2" t="str">
        <f t="shared" si="82"/>
        <v>OK</v>
      </c>
    </row>
    <row r="372" spans="1:18" ht="47.25">
      <c r="A372" s="7" t="s">
        <v>2958</v>
      </c>
      <c r="B372" s="13" t="s">
        <v>737</v>
      </c>
      <c r="C372" s="14" t="s">
        <v>135</v>
      </c>
      <c r="D372" s="15">
        <v>80</v>
      </c>
      <c r="E372" s="50">
        <f t="shared" si="94"/>
        <v>1840.1</v>
      </c>
      <c r="F372" s="51">
        <f t="shared" si="95"/>
        <v>147208</v>
      </c>
      <c r="G372" s="51">
        <f t="shared" si="96"/>
        <v>2355.33</v>
      </c>
      <c r="H372" s="51">
        <f t="shared" si="97"/>
        <v>188426.4</v>
      </c>
      <c r="I372" s="54">
        <f t="shared" si="81"/>
        <v>7.4997920281429759E-4</v>
      </c>
      <c r="K372" s="7" t="s">
        <v>736</v>
      </c>
      <c r="L372" s="28" t="s">
        <v>3942</v>
      </c>
      <c r="N372" s="2">
        <v>1845.64</v>
      </c>
      <c r="P372" s="2">
        <v>1845.64</v>
      </c>
      <c r="R372" s="2" t="str">
        <f t="shared" si="82"/>
        <v>OK</v>
      </c>
    </row>
    <row r="373" spans="1:18" ht="47.25">
      <c r="A373" s="7" t="s">
        <v>2959</v>
      </c>
      <c r="B373" s="13" t="s">
        <v>738</v>
      </c>
      <c r="C373" s="14" t="s">
        <v>135</v>
      </c>
      <c r="D373" s="15">
        <v>80</v>
      </c>
      <c r="E373" s="50">
        <f t="shared" si="94"/>
        <v>1855.06</v>
      </c>
      <c r="F373" s="51">
        <f t="shared" si="95"/>
        <v>148404.79999999999</v>
      </c>
      <c r="G373" s="51">
        <f t="shared" si="96"/>
        <v>2374.48</v>
      </c>
      <c r="H373" s="51">
        <f t="shared" si="97"/>
        <v>189958.39999999999</v>
      </c>
      <c r="I373" s="54">
        <f t="shared" si="81"/>
        <v>7.5607690535869421E-4</v>
      </c>
      <c r="K373" s="7" t="s">
        <v>736</v>
      </c>
      <c r="L373" s="28" t="s">
        <v>3943</v>
      </c>
      <c r="N373" s="2">
        <v>1860.64</v>
      </c>
      <c r="P373" s="2">
        <v>1860.64</v>
      </c>
      <c r="R373" s="2" t="str">
        <f t="shared" si="82"/>
        <v>OK</v>
      </c>
    </row>
    <row r="374" spans="1:18" ht="31.5">
      <c r="A374" s="7" t="s">
        <v>3256</v>
      </c>
      <c r="B374" s="13" t="s">
        <v>723</v>
      </c>
      <c r="C374" s="14" t="s">
        <v>13</v>
      </c>
      <c r="D374" s="15">
        <v>280</v>
      </c>
      <c r="E374" s="50">
        <f t="shared" si="94"/>
        <v>336.58</v>
      </c>
      <c r="F374" s="51">
        <f t="shared" si="95"/>
        <v>94242.4</v>
      </c>
      <c r="G374" s="51">
        <f t="shared" si="96"/>
        <v>430.82</v>
      </c>
      <c r="H374" s="51">
        <f t="shared" si="97"/>
        <v>120629.6</v>
      </c>
      <c r="I374" s="54">
        <f t="shared" si="81"/>
        <v>4.8013277992790603E-4</v>
      </c>
      <c r="K374" s="7" t="s">
        <v>159</v>
      </c>
      <c r="L374" s="34" t="s">
        <v>2199</v>
      </c>
      <c r="N374" s="2">
        <v>337.59</v>
      </c>
      <c r="P374" s="2">
        <v>337.59</v>
      </c>
      <c r="R374" s="2" t="str">
        <f t="shared" si="82"/>
        <v>OK</v>
      </c>
    </row>
    <row r="375" spans="1:18" ht="31.5">
      <c r="A375" s="7" t="s">
        <v>3257</v>
      </c>
      <c r="B375" s="13" t="s">
        <v>726</v>
      </c>
      <c r="C375" s="14" t="s">
        <v>13</v>
      </c>
      <c r="D375" s="15">
        <v>280</v>
      </c>
      <c r="E375" s="50">
        <f t="shared" si="94"/>
        <v>243.18</v>
      </c>
      <c r="F375" s="51">
        <f t="shared" si="95"/>
        <v>68090.399999999994</v>
      </c>
      <c r="G375" s="51">
        <f t="shared" si="96"/>
        <v>311.27</v>
      </c>
      <c r="H375" s="51">
        <f t="shared" si="97"/>
        <v>87155.6</v>
      </c>
      <c r="I375" s="54">
        <f t="shared" si="81"/>
        <v>3.4689877537755751E-4</v>
      </c>
      <c r="K375" s="7" t="s">
        <v>159</v>
      </c>
      <c r="L375" s="34" t="s">
        <v>2202</v>
      </c>
      <c r="N375" s="2">
        <v>243.91</v>
      </c>
      <c r="P375" s="2">
        <v>243.91</v>
      </c>
      <c r="R375" s="2" t="str">
        <f t="shared" si="82"/>
        <v>OK</v>
      </c>
    </row>
    <row r="376" spans="1:18" ht="31.5">
      <c r="A376" s="7" t="s">
        <v>3258</v>
      </c>
      <c r="B376" s="13" t="s">
        <v>722</v>
      </c>
      <c r="C376" s="14" t="s">
        <v>13</v>
      </c>
      <c r="D376" s="15">
        <v>280</v>
      </c>
      <c r="E376" s="50">
        <f t="shared" si="94"/>
        <v>330.32</v>
      </c>
      <c r="F376" s="51">
        <f t="shared" si="95"/>
        <v>92489.600000000006</v>
      </c>
      <c r="G376" s="51">
        <f t="shared" si="96"/>
        <v>422.81</v>
      </c>
      <c r="H376" s="51">
        <f t="shared" si="97"/>
        <v>118386.8</v>
      </c>
      <c r="I376" s="54">
        <f t="shared" si="81"/>
        <v>4.7120593445364178E-4</v>
      </c>
      <c r="K376" s="7" t="s">
        <v>159</v>
      </c>
      <c r="L376" s="34" t="s">
        <v>2198</v>
      </c>
      <c r="N376" s="2">
        <v>331.31</v>
      </c>
      <c r="P376" s="2">
        <v>331.31</v>
      </c>
      <c r="R376" s="2" t="str">
        <f t="shared" si="82"/>
        <v>OK</v>
      </c>
    </row>
    <row r="377" spans="1:18" ht="31.5">
      <c r="A377" s="7" t="s">
        <v>3259</v>
      </c>
      <c r="B377" s="13" t="s">
        <v>724</v>
      </c>
      <c r="C377" s="14" t="s">
        <v>13</v>
      </c>
      <c r="D377" s="15">
        <v>280</v>
      </c>
      <c r="E377" s="50">
        <f t="shared" si="94"/>
        <v>330.32</v>
      </c>
      <c r="F377" s="51">
        <f t="shared" si="95"/>
        <v>92489.600000000006</v>
      </c>
      <c r="G377" s="51">
        <f t="shared" si="96"/>
        <v>422.81</v>
      </c>
      <c r="H377" s="51">
        <f t="shared" si="97"/>
        <v>118386.8</v>
      </c>
      <c r="I377" s="54">
        <f t="shared" si="81"/>
        <v>4.7120593445364178E-4</v>
      </c>
      <c r="K377" s="7" t="s">
        <v>159</v>
      </c>
      <c r="L377" s="34" t="s">
        <v>2200</v>
      </c>
      <c r="N377" s="2">
        <v>331.31</v>
      </c>
      <c r="P377" s="2">
        <v>331.31</v>
      </c>
      <c r="R377" s="2" t="str">
        <f t="shared" si="82"/>
        <v>OK</v>
      </c>
    </row>
    <row r="378" spans="1:18" ht="31.5">
      <c r="A378" s="7" t="s">
        <v>3260</v>
      </c>
      <c r="B378" s="13" t="s">
        <v>725</v>
      </c>
      <c r="C378" s="14" t="s">
        <v>13</v>
      </c>
      <c r="D378" s="15">
        <v>280</v>
      </c>
      <c r="E378" s="50">
        <f t="shared" si="94"/>
        <v>332.91</v>
      </c>
      <c r="F378" s="51">
        <f t="shared" si="95"/>
        <v>93214.8</v>
      </c>
      <c r="G378" s="51">
        <f t="shared" si="96"/>
        <v>426.12</v>
      </c>
      <c r="H378" s="51">
        <f t="shared" si="97"/>
        <v>119313.60000000001</v>
      </c>
      <c r="I378" s="54">
        <f t="shared" si="81"/>
        <v>4.7489480567958621E-4</v>
      </c>
      <c r="K378" s="7" t="s">
        <v>159</v>
      </c>
      <c r="L378" s="34" t="s">
        <v>2201</v>
      </c>
      <c r="N378" s="2">
        <v>333.91</v>
      </c>
      <c r="P378" s="2">
        <v>333.91</v>
      </c>
      <c r="R378" s="2" t="str">
        <f t="shared" si="82"/>
        <v>OK</v>
      </c>
    </row>
    <row r="379" spans="1:18" ht="47.25">
      <c r="A379" s="7" t="s">
        <v>3261</v>
      </c>
      <c r="B379" s="13" t="s">
        <v>731</v>
      </c>
      <c r="C379" s="18" t="s">
        <v>13</v>
      </c>
      <c r="D379" s="15">
        <v>280</v>
      </c>
      <c r="E379" s="50">
        <f t="shared" si="94"/>
        <v>557.71</v>
      </c>
      <c r="F379" s="51">
        <f t="shared" si="95"/>
        <v>156158.79999999999</v>
      </c>
      <c r="G379" s="51">
        <f t="shared" si="96"/>
        <v>713.87</v>
      </c>
      <c r="H379" s="51">
        <f t="shared" si="97"/>
        <v>199883.6</v>
      </c>
      <c r="I379" s="54">
        <f t="shared" si="81"/>
        <v>7.9558142056342389E-4</v>
      </c>
      <c r="K379" s="28" t="s">
        <v>159</v>
      </c>
      <c r="L379" s="34" t="s">
        <v>2207</v>
      </c>
      <c r="N379" s="2">
        <v>559.39</v>
      </c>
      <c r="P379" s="2">
        <v>559.39</v>
      </c>
      <c r="R379" s="2" t="str">
        <f t="shared" si="82"/>
        <v>OK</v>
      </c>
    </row>
    <row r="380" spans="1:18" ht="47.25">
      <c r="A380" s="7" t="s">
        <v>3262</v>
      </c>
      <c r="B380" s="13" t="s">
        <v>714</v>
      </c>
      <c r="C380" s="18" t="s">
        <v>84</v>
      </c>
      <c r="D380" s="15">
        <v>800</v>
      </c>
      <c r="E380" s="50">
        <f t="shared" si="94"/>
        <v>63.86</v>
      </c>
      <c r="F380" s="51">
        <f t="shared" si="95"/>
        <v>51088</v>
      </c>
      <c r="G380" s="51">
        <f t="shared" si="96"/>
        <v>81.739999999999995</v>
      </c>
      <c r="H380" s="51">
        <f t="shared" si="97"/>
        <v>65392</v>
      </c>
      <c r="I380" s="54">
        <f t="shared" si="81"/>
        <v>2.6027478119006967E-4</v>
      </c>
      <c r="K380" s="28" t="s">
        <v>12</v>
      </c>
      <c r="L380" s="34" t="s">
        <v>713</v>
      </c>
      <c r="N380" s="2">
        <v>64.05</v>
      </c>
      <c r="P380" s="2">
        <v>64.05</v>
      </c>
      <c r="R380" s="2" t="str">
        <f t="shared" si="82"/>
        <v>OK</v>
      </c>
    </row>
    <row r="381" spans="1:18" ht="31.5">
      <c r="A381" s="7" t="s">
        <v>3263</v>
      </c>
      <c r="B381" s="13" t="s">
        <v>733</v>
      </c>
      <c r="C381" s="18" t="s">
        <v>135</v>
      </c>
      <c r="D381" s="15">
        <v>500</v>
      </c>
      <c r="E381" s="50">
        <f t="shared" si="94"/>
        <v>32.76</v>
      </c>
      <c r="F381" s="51">
        <f t="shared" si="95"/>
        <v>16380</v>
      </c>
      <c r="G381" s="51">
        <f t="shared" si="96"/>
        <v>41.93</v>
      </c>
      <c r="H381" s="51">
        <f t="shared" si="97"/>
        <v>20965</v>
      </c>
      <c r="I381" s="54">
        <f t="shared" si="81"/>
        <v>8.3445387626159332E-5</v>
      </c>
      <c r="K381" s="28" t="s">
        <v>12</v>
      </c>
      <c r="L381" s="34" t="s">
        <v>732</v>
      </c>
      <c r="N381" s="2">
        <v>32.86</v>
      </c>
      <c r="P381" s="2">
        <v>32.86</v>
      </c>
      <c r="R381" s="2" t="str">
        <f t="shared" si="82"/>
        <v>OK</v>
      </c>
    </row>
    <row r="382" spans="1:18" ht="31.5">
      <c r="A382" s="7" t="s">
        <v>3264</v>
      </c>
      <c r="B382" s="13" t="s">
        <v>735</v>
      </c>
      <c r="C382" s="18" t="s">
        <v>135</v>
      </c>
      <c r="D382" s="15">
        <v>500</v>
      </c>
      <c r="E382" s="50">
        <f t="shared" si="94"/>
        <v>35.29</v>
      </c>
      <c r="F382" s="51">
        <f t="shared" si="95"/>
        <v>17645</v>
      </c>
      <c r="G382" s="51">
        <f t="shared" si="96"/>
        <v>45.17</v>
      </c>
      <c r="H382" s="51">
        <f t="shared" si="97"/>
        <v>22585</v>
      </c>
      <c r="I382" s="54">
        <f t="shared" si="81"/>
        <v>8.9893349846735445E-5</v>
      </c>
      <c r="K382" s="28" t="s">
        <v>12</v>
      </c>
      <c r="L382" s="34" t="s">
        <v>734</v>
      </c>
      <c r="N382" s="2">
        <v>35.4</v>
      </c>
      <c r="P382" s="2">
        <v>35.4</v>
      </c>
      <c r="R382" s="2" t="str">
        <f t="shared" si="82"/>
        <v>OK</v>
      </c>
    </row>
    <row r="383" spans="1:18">
      <c r="A383" s="3">
        <v>21</v>
      </c>
      <c r="B383" s="36" t="s">
        <v>741</v>
      </c>
      <c r="C383" s="20" t="s">
        <v>56</v>
      </c>
      <c r="D383" s="6" t="s">
        <v>56</v>
      </c>
      <c r="E383" s="6"/>
      <c r="F383" s="6"/>
      <c r="G383" s="6"/>
      <c r="H383" s="61">
        <f>SUM(H384:H396)</f>
        <v>1788591.8</v>
      </c>
      <c r="I383" s="62">
        <f t="shared" si="81"/>
        <v>7.1189952805137159E-3</v>
      </c>
      <c r="K383" s="4"/>
      <c r="L383" s="5"/>
      <c r="R383" s="2" t="str">
        <f t="shared" si="82"/>
        <v>OK</v>
      </c>
    </row>
    <row r="384" spans="1:18">
      <c r="A384" s="7" t="s">
        <v>860</v>
      </c>
      <c r="B384" s="13" t="s">
        <v>749</v>
      </c>
      <c r="C384" s="14" t="s">
        <v>750</v>
      </c>
      <c r="D384" s="15">
        <v>500</v>
      </c>
      <c r="E384" s="50">
        <f t="shared" ref="E384:E396" si="98">ROUND(N384*$N$4,2)</f>
        <v>51.37</v>
      </c>
      <c r="F384" s="51">
        <f t="shared" ref="F384:F396" si="99">ROUND(D384*E384,2)</f>
        <v>25685</v>
      </c>
      <c r="G384" s="51">
        <f t="shared" ref="G384:G396" si="100">ROUND(E384*(1+$I$1),2)</f>
        <v>65.75</v>
      </c>
      <c r="H384" s="51">
        <f t="shared" ref="H384:H396" si="101">ROUND(D384*G384,2)</f>
        <v>32875</v>
      </c>
      <c r="I384" s="54">
        <f t="shared" si="81"/>
        <v>1.3084985061817257E-4</v>
      </c>
      <c r="K384" s="7" t="s">
        <v>12</v>
      </c>
      <c r="L384" s="34" t="s">
        <v>748</v>
      </c>
      <c r="N384" s="2">
        <v>51.52</v>
      </c>
      <c r="P384" s="2">
        <v>51.52</v>
      </c>
      <c r="R384" s="2" t="str">
        <f t="shared" si="82"/>
        <v>OK</v>
      </c>
    </row>
    <row r="385" spans="1:18">
      <c r="A385" s="7" t="s">
        <v>863</v>
      </c>
      <c r="B385" s="13" t="s">
        <v>759</v>
      </c>
      <c r="C385" s="14" t="s">
        <v>177</v>
      </c>
      <c r="D385" s="15">
        <v>1100</v>
      </c>
      <c r="E385" s="50">
        <f t="shared" si="98"/>
        <v>27.26</v>
      </c>
      <c r="F385" s="51">
        <f t="shared" si="99"/>
        <v>29986</v>
      </c>
      <c r="G385" s="51">
        <f t="shared" si="100"/>
        <v>34.89</v>
      </c>
      <c r="H385" s="51">
        <f t="shared" si="101"/>
        <v>38379</v>
      </c>
      <c r="I385" s="54">
        <f t="shared" si="81"/>
        <v>1.5275700127375956E-4</v>
      </c>
      <c r="K385" s="7" t="s">
        <v>12</v>
      </c>
      <c r="L385" s="34" t="s">
        <v>758</v>
      </c>
      <c r="N385" s="2">
        <v>27.34</v>
      </c>
      <c r="P385" s="2">
        <v>27.34</v>
      </c>
      <c r="R385" s="2" t="str">
        <f t="shared" si="82"/>
        <v>OK</v>
      </c>
    </row>
    <row r="386" spans="1:18" ht="47.25">
      <c r="A386" s="7" t="s">
        <v>866</v>
      </c>
      <c r="B386" s="13" t="s">
        <v>2209</v>
      </c>
      <c r="C386" s="14" t="s">
        <v>177</v>
      </c>
      <c r="D386" s="15">
        <v>420</v>
      </c>
      <c r="E386" s="50">
        <f t="shared" si="98"/>
        <v>450.12</v>
      </c>
      <c r="F386" s="51">
        <f t="shared" si="99"/>
        <v>189050.4</v>
      </c>
      <c r="G386" s="51">
        <f t="shared" si="100"/>
        <v>576.15</v>
      </c>
      <c r="H386" s="51">
        <f t="shared" si="101"/>
        <v>241983</v>
      </c>
      <c r="I386" s="54">
        <f t="shared" si="81"/>
        <v>9.6314644569238795E-4</v>
      </c>
      <c r="K386" s="7" t="s">
        <v>159</v>
      </c>
      <c r="L386" s="34" t="s">
        <v>2208</v>
      </c>
      <c r="N386" s="2">
        <v>451.47</v>
      </c>
      <c r="P386" s="2">
        <v>451.47</v>
      </c>
      <c r="R386" s="2" t="str">
        <f t="shared" si="82"/>
        <v>OK</v>
      </c>
    </row>
    <row r="387" spans="1:18" ht="47.25">
      <c r="A387" s="7" t="s">
        <v>869</v>
      </c>
      <c r="B387" s="13" t="s">
        <v>2211</v>
      </c>
      <c r="C387" s="14" t="s">
        <v>177</v>
      </c>
      <c r="D387" s="15">
        <v>420</v>
      </c>
      <c r="E387" s="50">
        <f t="shared" si="98"/>
        <v>480.15</v>
      </c>
      <c r="F387" s="51">
        <f t="shared" si="99"/>
        <v>201663</v>
      </c>
      <c r="G387" s="51">
        <f t="shared" si="100"/>
        <v>614.59</v>
      </c>
      <c r="H387" s="51">
        <f t="shared" si="101"/>
        <v>258127.8</v>
      </c>
      <c r="I387" s="54">
        <f t="shared" si="81"/>
        <v>1.0274063595558183E-3</v>
      </c>
      <c r="K387" s="7" t="s">
        <v>159</v>
      </c>
      <c r="L387" s="34" t="s">
        <v>2210</v>
      </c>
      <c r="N387" s="2">
        <v>481.59</v>
      </c>
      <c r="P387" s="2">
        <v>481.59</v>
      </c>
      <c r="R387" s="2" t="str">
        <f t="shared" si="82"/>
        <v>OK</v>
      </c>
    </row>
    <row r="388" spans="1:18" ht="47.25">
      <c r="A388" s="7" t="s">
        <v>871</v>
      </c>
      <c r="B388" s="9" t="s">
        <v>2766</v>
      </c>
      <c r="C388" s="14" t="s">
        <v>177</v>
      </c>
      <c r="D388" s="11">
        <v>420</v>
      </c>
      <c r="E388" s="50">
        <f t="shared" si="98"/>
        <v>527.66</v>
      </c>
      <c r="F388" s="51">
        <f t="shared" si="99"/>
        <v>221617.2</v>
      </c>
      <c r="G388" s="51">
        <f t="shared" si="100"/>
        <v>675.4</v>
      </c>
      <c r="H388" s="51">
        <f t="shared" si="101"/>
        <v>283668</v>
      </c>
      <c r="I388" s="54">
        <f t="shared" si="81"/>
        <v>1.1290620661644343E-3</v>
      </c>
      <c r="K388" s="7" t="s">
        <v>1834</v>
      </c>
      <c r="L388" s="38" t="s">
        <v>2762</v>
      </c>
      <c r="N388" s="2">
        <v>529.25</v>
      </c>
      <c r="P388" s="2">
        <v>529.25</v>
      </c>
      <c r="R388" s="2" t="str">
        <f t="shared" si="82"/>
        <v>OK</v>
      </c>
    </row>
    <row r="389" spans="1:18" ht="47.25">
      <c r="A389" s="7" t="s">
        <v>2806</v>
      </c>
      <c r="B389" s="13" t="s">
        <v>2213</v>
      </c>
      <c r="C389" s="14" t="s">
        <v>177</v>
      </c>
      <c r="D389" s="15">
        <v>420</v>
      </c>
      <c r="E389" s="50">
        <f t="shared" si="98"/>
        <v>383.01</v>
      </c>
      <c r="F389" s="51">
        <f t="shared" si="99"/>
        <v>160864.20000000001</v>
      </c>
      <c r="G389" s="51">
        <f t="shared" si="100"/>
        <v>490.25</v>
      </c>
      <c r="H389" s="51">
        <f t="shared" si="101"/>
        <v>205905</v>
      </c>
      <c r="I389" s="54">
        <f t="shared" si="81"/>
        <v>8.1954793890600221E-4</v>
      </c>
      <c r="K389" s="7" t="s">
        <v>159</v>
      </c>
      <c r="L389" s="34" t="s">
        <v>2212</v>
      </c>
      <c r="N389" s="2">
        <v>384.16</v>
      </c>
      <c r="P389" s="2">
        <v>384.16</v>
      </c>
      <c r="R389" s="2" t="str">
        <f t="shared" si="82"/>
        <v>OK</v>
      </c>
    </row>
    <row r="390" spans="1:18" ht="31.5">
      <c r="A390" s="7" t="s">
        <v>3265</v>
      </c>
      <c r="B390" s="13" t="s">
        <v>757</v>
      </c>
      <c r="C390" s="14" t="s">
        <v>177</v>
      </c>
      <c r="D390" s="15">
        <v>8100</v>
      </c>
      <c r="E390" s="50">
        <f t="shared" si="98"/>
        <v>8.25</v>
      </c>
      <c r="F390" s="51">
        <f t="shared" si="99"/>
        <v>66825</v>
      </c>
      <c r="G390" s="51">
        <f t="shared" si="100"/>
        <v>10.56</v>
      </c>
      <c r="H390" s="51">
        <f t="shared" si="101"/>
        <v>85536</v>
      </c>
      <c r="I390" s="54">
        <f t="shared" ref="I390:I453" si="102">H390/$H$1416</f>
        <v>3.4045240524641855E-4</v>
      </c>
      <c r="K390" s="7" t="s">
        <v>12</v>
      </c>
      <c r="L390" s="34" t="s">
        <v>756</v>
      </c>
      <c r="N390" s="2">
        <v>8.2744</v>
      </c>
      <c r="P390" s="2">
        <v>8.2744</v>
      </c>
      <c r="R390" s="2" t="str">
        <f t="shared" ref="R390:R453" si="103">IF(E390&lt;=P390,"OK","ERRO")</f>
        <v>OK</v>
      </c>
    </row>
    <row r="391" spans="1:18" ht="47.25">
      <c r="A391" s="7" t="s">
        <v>3266</v>
      </c>
      <c r="B391" s="13" t="s">
        <v>752</v>
      </c>
      <c r="C391" s="14" t="s">
        <v>753</v>
      </c>
      <c r="D391" s="15">
        <v>5200</v>
      </c>
      <c r="E391" s="50">
        <f t="shared" si="98"/>
        <v>1.99</v>
      </c>
      <c r="F391" s="51">
        <f t="shared" si="99"/>
        <v>10348</v>
      </c>
      <c r="G391" s="51">
        <f t="shared" si="100"/>
        <v>2.5499999999999998</v>
      </c>
      <c r="H391" s="51">
        <f t="shared" si="101"/>
        <v>13260</v>
      </c>
      <c r="I391" s="54">
        <f t="shared" si="102"/>
        <v>5.2777764842493335E-5</v>
      </c>
      <c r="K391" s="7" t="s">
        <v>12</v>
      </c>
      <c r="L391" s="34" t="s">
        <v>751</v>
      </c>
      <c r="N391" s="2">
        <v>2</v>
      </c>
      <c r="P391" s="2">
        <v>2</v>
      </c>
      <c r="R391" s="2" t="str">
        <f t="shared" si="103"/>
        <v>OK</v>
      </c>
    </row>
    <row r="392" spans="1:18" ht="47.25">
      <c r="A392" s="7" t="s">
        <v>3267</v>
      </c>
      <c r="B392" s="13" t="s">
        <v>755</v>
      </c>
      <c r="C392" s="14" t="s">
        <v>753</v>
      </c>
      <c r="D392" s="15">
        <v>5200</v>
      </c>
      <c r="E392" s="50">
        <f t="shared" si="98"/>
        <v>1.69</v>
      </c>
      <c r="F392" s="51">
        <f t="shared" si="99"/>
        <v>8788</v>
      </c>
      <c r="G392" s="51">
        <f t="shared" si="100"/>
        <v>2.16</v>
      </c>
      <c r="H392" s="51">
        <f t="shared" si="101"/>
        <v>11232</v>
      </c>
      <c r="I392" s="54">
        <f t="shared" si="102"/>
        <v>4.4705871395994356E-5</v>
      </c>
      <c r="K392" s="7" t="s">
        <v>12</v>
      </c>
      <c r="L392" s="34" t="s">
        <v>754</v>
      </c>
      <c r="N392" s="2">
        <v>1.7</v>
      </c>
      <c r="P392" s="2">
        <v>1.7</v>
      </c>
      <c r="R392" s="2" t="str">
        <f t="shared" si="103"/>
        <v>OK</v>
      </c>
    </row>
    <row r="393" spans="1:18">
      <c r="A393" s="7" t="s">
        <v>3268</v>
      </c>
      <c r="B393" s="13" t="s">
        <v>2217</v>
      </c>
      <c r="C393" s="14" t="s">
        <v>58</v>
      </c>
      <c r="D393" s="15">
        <v>2500</v>
      </c>
      <c r="E393" s="50">
        <f t="shared" si="98"/>
        <v>61.56</v>
      </c>
      <c r="F393" s="51">
        <f t="shared" si="99"/>
        <v>153900</v>
      </c>
      <c r="G393" s="51">
        <f t="shared" si="100"/>
        <v>78.8</v>
      </c>
      <c r="H393" s="51">
        <f t="shared" si="101"/>
        <v>197000</v>
      </c>
      <c r="I393" s="54">
        <f t="shared" si="102"/>
        <v>7.8410404781079838E-4</v>
      </c>
      <c r="K393" s="7" t="s">
        <v>159</v>
      </c>
      <c r="L393" s="34" t="s">
        <v>2216</v>
      </c>
      <c r="N393" s="2">
        <v>61.75</v>
      </c>
      <c r="P393" s="2">
        <v>61.75</v>
      </c>
      <c r="R393" s="2" t="str">
        <f t="shared" si="103"/>
        <v>OK</v>
      </c>
    </row>
    <row r="394" spans="1:18">
      <c r="A394" s="7" t="s">
        <v>3269</v>
      </c>
      <c r="B394" s="13" t="s">
        <v>2215</v>
      </c>
      <c r="C394" s="14" t="s">
        <v>58</v>
      </c>
      <c r="D394" s="15">
        <v>2500</v>
      </c>
      <c r="E394" s="50">
        <f t="shared" si="98"/>
        <v>65.209999999999994</v>
      </c>
      <c r="F394" s="51">
        <f t="shared" si="99"/>
        <v>163025</v>
      </c>
      <c r="G394" s="51">
        <f t="shared" si="100"/>
        <v>83.47</v>
      </c>
      <c r="H394" s="51">
        <f t="shared" si="101"/>
        <v>208675</v>
      </c>
      <c r="I394" s="54">
        <f t="shared" si="102"/>
        <v>8.3057315825846886E-4</v>
      </c>
      <c r="K394" s="7" t="s">
        <v>159</v>
      </c>
      <c r="L394" s="34" t="s">
        <v>2214</v>
      </c>
      <c r="N394" s="2">
        <v>65.41</v>
      </c>
      <c r="P394" s="2">
        <v>65.41</v>
      </c>
      <c r="R394" s="2" t="str">
        <f t="shared" si="103"/>
        <v>OK</v>
      </c>
    </row>
    <row r="395" spans="1:18" ht="31.5">
      <c r="A395" s="7" t="s">
        <v>3270</v>
      </c>
      <c r="B395" s="13" t="s">
        <v>747</v>
      </c>
      <c r="C395" s="14" t="s">
        <v>177</v>
      </c>
      <c r="D395" s="15">
        <v>1500</v>
      </c>
      <c r="E395" s="50">
        <f t="shared" si="98"/>
        <v>63.57</v>
      </c>
      <c r="F395" s="51">
        <f t="shared" si="99"/>
        <v>95355</v>
      </c>
      <c r="G395" s="51">
        <f t="shared" si="100"/>
        <v>81.37</v>
      </c>
      <c r="H395" s="51">
        <f t="shared" si="101"/>
        <v>122055</v>
      </c>
      <c r="I395" s="54">
        <f t="shared" si="102"/>
        <v>4.8580619063729439E-4</v>
      </c>
      <c r="K395" s="7" t="s">
        <v>1834</v>
      </c>
      <c r="L395" s="34" t="s">
        <v>746</v>
      </c>
      <c r="N395" s="2">
        <v>63.76</v>
      </c>
      <c r="P395" s="2">
        <v>63.76</v>
      </c>
      <c r="R395" s="2" t="str">
        <f t="shared" si="103"/>
        <v>OK</v>
      </c>
    </row>
    <row r="396" spans="1:18" ht="31.5">
      <c r="A396" s="7" t="s">
        <v>3271</v>
      </c>
      <c r="B396" s="13" t="s">
        <v>1907</v>
      </c>
      <c r="C396" s="14" t="s">
        <v>177</v>
      </c>
      <c r="D396" s="15">
        <v>200</v>
      </c>
      <c r="E396" s="50">
        <f t="shared" si="98"/>
        <v>351.16</v>
      </c>
      <c r="F396" s="51">
        <f t="shared" si="99"/>
        <v>70232</v>
      </c>
      <c r="G396" s="51">
        <f t="shared" si="100"/>
        <v>449.48</v>
      </c>
      <c r="H396" s="51">
        <f t="shared" si="101"/>
        <v>89896</v>
      </c>
      <c r="I396" s="54">
        <f t="shared" si="102"/>
        <v>3.5780618011167276E-4</v>
      </c>
      <c r="K396" s="7" t="s">
        <v>12</v>
      </c>
      <c r="L396" s="34" t="s">
        <v>2763</v>
      </c>
      <c r="N396" s="2">
        <v>352.22</v>
      </c>
      <c r="P396" s="2">
        <v>352.22</v>
      </c>
      <c r="R396" s="2" t="str">
        <f t="shared" si="103"/>
        <v>OK</v>
      </c>
    </row>
    <row r="397" spans="1:18">
      <c r="A397" s="3">
        <v>22</v>
      </c>
      <c r="B397" s="36" t="s">
        <v>760</v>
      </c>
      <c r="C397" s="20" t="s">
        <v>56</v>
      </c>
      <c r="D397" s="6" t="s">
        <v>56</v>
      </c>
      <c r="E397" s="6"/>
      <c r="F397" s="6"/>
      <c r="G397" s="6"/>
      <c r="H397" s="61">
        <f>SUM(H398:H402)</f>
        <v>2955695</v>
      </c>
      <c r="I397" s="62">
        <f t="shared" si="102"/>
        <v>1.1764326972559075E-2</v>
      </c>
      <c r="K397" s="4"/>
      <c r="L397" s="5"/>
      <c r="R397" s="2" t="str">
        <f t="shared" si="103"/>
        <v>OK</v>
      </c>
    </row>
    <row r="398" spans="1:18" ht="47.25">
      <c r="A398" s="28" t="s">
        <v>889</v>
      </c>
      <c r="B398" s="13" t="s">
        <v>2218</v>
      </c>
      <c r="C398" s="14" t="s">
        <v>93</v>
      </c>
      <c r="D398" s="15">
        <v>8750</v>
      </c>
      <c r="E398" s="50">
        <f t="shared" ref="E398:E402" si="104">ROUND(N398*$N$4,2)</f>
        <v>10.47</v>
      </c>
      <c r="F398" s="51">
        <f>ROUND(D398*E398,2)</f>
        <v>91612.5</v>
      </c>
      <c r="G398" s="51">
        <f t="shared" ref="G398:G402" si="105">ROUND(E398*(1+$I$1),2)</f>
        <v>13.4</v>
      </c>
      <c r="H398" s="51">
        <f t="shared" ref="H398:H402" si="106">ROUND(D398*G398,2)</f>
        <v>117250</v>
      </c>
      <c r="I398" s="54">
        <f t="shared" si="102"/>
        <v>4.6668121627317823E-4</v>
      </c>
      <c r="K398" s="28" t="s">
        <v>12</v>
      </c>
      <c r="L398" s="34" t="s">
        <v>762</v>
      </c>
      <c r="N398" s="2">
        <v>10.5</v>
      </c>
      <c r="P398" s="2">
        <v>10.5</v>
      </c>
      <c r="R398" s="2" t="str">
        <f t="shared" si="103"/>
        <v>OK</v>
      </c>
    </row>
    <row r="399" spans="1:18" ht="47.25">
      <c r="A399" s="28" t="s">
        <v>890</v>
      </c>
      <c r="B399" s="13" t="s">
        <v>765</v>
      </c>
      <c r="C399" s="14" t="s">
        <v>93</v>
      </c>
      <c r="D399" s="15">
        <v>7000</v>
      </c>
      <c r="E399" s="50">
        <f t="shared" si="104"/>
        <v>10.47</v>
      </c>
      <c r="F399" s="51">
        <f>ROUND(D399*E399,2)</f>
        <v>73290</v>
      </c>
      <c r="G399" s="51">
        <f t="shared" si="105"/>
        <v>13.4</v>
      </c>
      <c r="H399" s="51">
        <f t="shared" si="106"/>
        <v>93800</v>
      </c>
      <c r="I399" s="54">
        <f t="shared" si="102"/>
        <v>3.7334497301854259E-4</v>
      </c>
      <c r="K399" s="28" t="s">
        <v>12</v>
      </c>
      <c r="L399" s="34" t="s">
        <v>764</v>
      </c>
      <c r="N399" s="2">
        <v>10.5</v>
      </c>
      <c r="P399" s="2">
        <v>10.5</v>
      </c>
      <c r="R399" s="2" t="str">
        <f t="shared" si="103"/>
        <v>OK</v>
      </c>
    </row>
    <row r="400" spans="1:18" ht="47.25">
      <c r="A400" s="28" t="s">
        <v>893</v>
      </c>
      <c r="B400" s="13" t="s">
        <v>768</v>
      </c>
      <c r="C400" s="14" t="s">
        <v>58</v>
      </c>
      <c r="D400" s="15">
        <v>9500</v>
      </c>
      <c r="E400" s="50">
        <f t="shared" si="104"/>
        <v>99.34</v>
      </c>
      <c r="F400" s="51">
        <f>ROUND(D400*E400,2)</f>
        <v>943730</v>
      </c>
      <c r="G400" s="51">
        <f t="shared" si="105"/>
        <v>127.16</v>
      </c>
      <c r="H400" s="51">
        <f t="shared" si="106"/>
        <v>1208020</v>
      </c>
      <c r="I400" s="54">
        <f t="shared" si="102"/>
        <v>4.8081897047533026E-3</v>
      </c>
      <c r="K400" s="28" t="s">
        <v>12</v>
      </c>
      <c r="L400" s="34" t="s">
        <v>767</v>
      </c>
      <c r="N400" s="2">
        <v>99.64</v>
      </c>
      <c r="P400" s="2">
        <v>99.64</v>
      </c>
      <c r="R400" s="2" t="str">
        <f t="shared" si="103"/>
        <v>OK</v>
      </c>
    </row>
    <row r="401" spans="1:18" ht="47.25">
      <c r="A401" s="28" t="s">
        <v>896</v>
      </c>
      <c r="B401" s="13" t="s">
        <v>771</v>
      </c>
      <c r="C401" s="14" t="s">
        <v>58</v>
      </c>
      <c r="D401" s="15">
        <v>9500</v>
      </c>
      <c r="E401" s="50">
        <f t="shared" si="104"/>
        <v>75.819999999999993</v>
      </c>
      <c r="F401" s="51">
        <f>ROUND(D401*E401,2)</f>
        <v>720290</v>
      </c>
      <c r="G401" s="51">
        <f t="shared" si="105"/>
        <v>97.05</v>
      </c>
      <c r="H401" s="51">
        <f t="shared" si="106"/>
        <v>921975</v>
      </c>
      <c r="I401" s="54">
        <f t="shared" si="102"/>
        <v>3.6696666471084309E-3</v>
      </c>
      <c r="K401" s="28" t="s">
        <v>12</v>
      </c>
      <c r="L401" s="34" t="s">
        <v>770</v>
      </c>
      <c r="N401" s="2">
        <v>76.05</v>
      </c>
      <c r="P401" s="2">
        <v>76.05</v>
      </c>
      <c r="R401" s="2" t="str">
        <f t="shared" si="103"/>
        <v>OK</v>
      </c>
    </row>
    <row r="402" spans="1:18" ht="47.25">
      <c r="A402" s="28" t="s">
        <v>899</v>
      </c>
      <c r="B402" s="13" t="s">
        <v>774</v>
      </c>
      <c r="C402" s="14" t="s">
        <v>58</v>
      </c>
      <c r="D402" s="15">
        <v>9500</v>
      </c>
      <c r="E402" s="50">
        <f t="shared" si="104"/>
        <v>50.55</v>
      </c>
      <c r="F402" s="51">
        <f>ROUND(D402*E402,2)</f>
        <v>480225</v>
      </c>
      <c r="G402" s="51">
        <f t="shared" si="105"/>
        <v>64.7</v>
      </c>
      <c r="H402" s="51">
        <f t="shared" si="106"/>
        <v>614650</v>
      </c>
      <c r="I402" s="54">
        <f t="shared" si="102"/>
        <v>2.4464444314056203E-3</v>
      </c>
      <c r="K402" s="28" t="s">
        <v>12</v>
      </c>
      <c r="L402" s="34" t="s">
        <v>773</v>
      </c>
      <c r="N402" s="2">
        <v>50.7</v>
      </c>
      <c r="P402" s="2">
        <v>50.7</v>
      </c>
      <c r="R402" s="2" t="str">
        <f t="shared" si="103"/>
        <v>OK</v>
      </c>
    </row>
    <row r="403" spans="1:18">
      <c r="A403" s="3">
        <v>23</v>
      </c>
      <c r="B403" s="36" t="s">
        <v>790</v>
      </c>
      <c r="C403" s="20" t="s">
        <v>56</v>
      </c>
      <c r="D403" s="6" t="s">
        <v>56</v>
      </c>
      <c r="E403" s="6"/>
      <c r="F403" s="6"/>
      <c r="G403" s="6"/>
      <c r="H403" s="61">
        <f>SUM(H404:H411)</f>
        <v>220662.5</v>
      </c>
      <c r="I403" s="62">
        <f t="shared" si="102"/>
        <v>8.7828608857893557E-4</v>
      </c>
      <c r="K403" s="4"/>
      <c r="L403" s="5"/>
      <c r="R403" s="2" t="str">
        <f t="shared" si="103"/>
        <v>OK</v>
      </c>
    </row>
    <row r="404" spans="1:18">
      <c r="A404" s="7" t="s">
        <v>911</v>
      </c>
      <c r="B404" s="9" t="s">
        <v>797</v>
      </c>
      <c r="C404" s="10" t="s">
        <v>13</v>
      </c>
      <c r="D404" s="11">
        <v>550</v>
      </c>
      <c r="E404" s="50">
        <f t="shared" ref="E404:E411" si="107">ROUND(N404*$N$4,2)</f>
        <v>11.11</v>
      </c>
      <c r="F404" s="51">
        <f t="shared" ref="F404:F411" si="108">ROUND(D404*E404,2)</f>
        <v>6110.5</v>
      </c>
      <c r="G404" s="51">
        <f t="shared" ref="G404:G411" si="109">ROUND(E404*(1+$I$1),2)</f>
        <v>14.22</v>
      </c>
      <c r="H404" s="51">
        <f t="shared" ref="H404:H411" si="110">ROUND(D404*G404,2)</f>
        <v>7821</v>
      </c>
      <c r="I404" s="54">
        <f t="shared" si="102"/>
        <v>3.112932872044799E-5</v>
      </c>
      <c r="K404" s="7" t="s">
        <v>159</v>
      </c>
      <c r="L404" s="38" t="s">
        <v>2223</v>
      </c>
      <c r="N404" s="2">
        <v>11.14</v>
      </c>
      <c r="P404" s="2">
        <v>11.14</v>
      </c>
      <c r="R404" s="2" t="str">
        <f t="shared" si="103"/>
        <v>OK</v>
      </c>
    </row>
    <row r="405" spans="1:18">
      <c r="A405" s="7" t="s">
        <v>914</v>
      </c>
      <c r="B405" s="13" t="s">
        <v>795</v>
      </c>
      <c r="C405" s="14" t="s">
        <v>13</v>
      </c>
      <c r="D405" s="15">
        <v>550</v>
      </c>
      <c r="E405" s="50">
        <f t="shared" si="107"/>
        <v>5.26</v>
      </c>
      <c r="F405" s="51">
        <f t="shared" si="108"/>
        <v>2893</v>
      </c>
      <c r="G405" s="51">
        <f t="shared" si="109"/>
        <v>6.73</v>
      </c>
      <c r="H405" s="51">
        <f t="shared" si="110"/>
        <v>3701.5</v>
      </c>
      <c r="I405" s="54">
        <f t="shared" si="102"/>
        <v>1.4732797629297818E-5</v>
      </c>
      <c r="K405" s="7" t="s">
        <v>159</v>
      </c>
      <c r="L405" s="34" t="s">
        <v>2222</v>
      </c>
      <c r="N405" s="2">
        <v>5.28</v>
      </c>
      <c r="P405" s="2">
        <v>5.28</v>
      </c>
      <c r="R405" s="2" t="str">
        <f t="shared" si="103"/>
        <v>OK</v>
      </c>
    </row>
    <row r="406" spans="1:18">
      <c r="A406" s="7" t="s">
        <v>917</v>
      </c>
      <c r="B406" s="13" t="s">
        <v>793</v>
      </c>
      <c r="C406" s="14" t="s">
        <v>13</v>
      </c>
      <c r="D406" s="15">
        <v>550</v>
      </c>
      <c r="E406" s="50">
        <f t="shared" si="107"/>
        <v>9.26</v>
      </c>
      <c r="F406" s="51">
        <f t="shared" si="108"/>
        <v>5093</v>
      </c>
      <c r="G406" s="51">
        <f t="shared" si="109"/>
        <v>11.85</v>
      </c>
      <c r="H406" s="51">
        <f t="shared" si="110"/>
        <v>6517.5</v>
      </c>
      <c r="I406" s="54">
        <f t="shared" si="102"/>
        <v>2.5941107267039992E-5</v>
      </c>
      <c r="K406" s="7" t="s">
        <v>12</v>
      </c>
      <c r="L406" s="34" t="s">
        <v>792</v>
      </c>
      <c r="N406" s="2">
        <v>9.2899999999999991</v>
      </c>
      <c r="P406" s="2">
        <v>9.2899999999999991</v>
      </c>
      <c r="R406" s="2" t="str">
        <f t="shared" si="103"/>
        <v>OK</v>
      </c>
    </row>
    <row r="407" spans="1:18">
      <c r="A407" s="7" t="s">
        <v>920</v>
      </c>
      <c r="B407" s="13" t="s">
        <v>2227</v>
      </c>
      <c r="C407" s="14" t="s">
        <v>13</v>
      </c>
      <c r="D407" s="15">
        <v>250</v>
      </c>
      <c r="E407" s="50">
        <f t="shared" si="107"/>
        <v>185.44</v>
      </c>
      <c r="F407" s="51">
        <f t="shared" si="108"/>
        <v>46360</v>
      </c>
      <c r="G407" s="51">
        <f t="shared" si="109"/>
        <v>237.36</v>
      </c>
      <c r="H407" s="51">
        <f t="shared" si="110"/>
        <v>59340</v>
      </c>
      <c r="I407" s="54">
        <f t="shared" si="102"/>
        <v>2.361864680055471E-4</v>
      </c>
      <c r="K407" s="7" t="s">
        <v>159</v>
      </c>
      <c r="L407" s="34" t="s">
        <v>2224</v>
      </c>
      <c r="N407" s="2">
        <v>186</v>
      </c>
      <c r="P407" s="2">
        <v>186</v>
      </c>
      <c r="R407" s="2" t="str">
        <f t="shared" si="103"/>
        <v>OK</v>
      </c>
    </row>
    <row r="408" spans="1:18">
      <c r="A408" s="7" t="s">
        <v>923</v>
      </c>
      <c r="B408" s="17" t="s">
        <v>2228</v>
      </c>
      <c r="C408" s="18" t="s">
        <v>13</v>
      </c>
      <c r="D408" s="19">
        <v>250</v>
      </c>
      <c r="E408" s="50">
        <f t="shared" si="107"/>
        <v>161.91</v>
      </c>
      <c r="F408" s="51">
        <f t="shared" si="108"/>
        <v>40477.5</v>
      </c>
      <c r="G408" s="51">
        <f t="shared" si="109"/>
        <v>207.24</v>
      </c>
      <c r="H408" s="51">
        <f t="shared" si="110"/>
        <v>51810</v>
      </c>
      <c r="I408" s="54">
        <f t="shared" si="102"/>
        <v>2.0621538435064703E-4</v>
      </c>
      <c r="K408" s="7" t="s">
        <v>159</v>
      </c>
      <c r="L408" s="35" t="s">
        <v>2225</v>
      </c>
      <c r="N408" s="2">
        <v>162.4</v>
      </c>
      <c r="P408" s="2">
        <v>162.4</v>
      </c>
      <c r="R408" s="2" t="str">
        <f t="shared" si="103"/>
        <v>OK</v>
      </c>
    </row>
    <row r="409" spans="1:18">
      <c r="A409" s="7" t="s">
        <v>924</v>
      </c>
      <c r="B409" s="13" t="s">
        <v>2229</v>
      </c>
      <c r="C409" s="14" t="s">
        <v>13</v>
      </c>
      <c r="D409" s="15">
        <v>250</v>
      </c>
      <c r="E409" s="50">
        <f t="shared" si="107"/>
        <v>161.91</v>
      </c>
      <c r="F409" s="51">
        <f t="shared" si="108"/>
        <v>40477.5</v>
      </c>
      <c r="G409" s="51">
        <f t="shared" si="109"/>
        <v>207.24</v>
      </c>
      <c r="H409" s="51">
        <f t="shared" si="110"/>
        <v>51810</v>
      </c>
      <c r="I409" s="54">
        <f t="shared" si="102"/>
        <v>2.0621538435064703E-4</v>
      </c>
      <c r="K409" s="7" t="s">
        <v>159</v>
      </c>
      <c r="L409" s="34" t="s">
        <v>2226</v>
      </c>
      <c r="N409" s="2">
        <v>162.4</v>
      </c>
      <c r="P409" s="2">
        <v>162.4</v>
      </c>
      <c r="R409" s="2" t="str">
        <f t="shared" si="103"/>
        <v>OK</v>
      </c>
    </row>
    <row r="410" spans="1:18">
      <c r="A410" s="7" t="s">
        <v>927</v>
      </c>
      <c r="B410" s="13" t="s">
        <v>2233</v>
      </c>
      <c r="C410" s="14" t="s">
        <v>13</v>
      </c>
      <c r="D410" s="15">
        <v>250</v>
      </c>
      <c r="E410" s="50">
        <f t="shared" si="107"/>
        <v>65.099999999999994</v>
      </c>
      <c r="F410" s="51">
        <f t="shared" si="108"/>
        <v>16275</v>
      </c>
      <c r="G410" s="51">
        <f t="shared" si="109"/>
        <v>83.33</v>
      </c>
      <c r="H410" s="51">
        <f t="shared" si="110"/>
        <v>20832.5</v>
      </c>
      <c r="I410" s="54">
        <f t="shared" si="102"/>
        <v>8.2918008000093692E-5</v>
      </c>
      <c r="K410" s="7" t="s">
        <v>159</v>
      </c>
      <c r="L410" s="34" t="s">
        <v>2232</v>
      </c>
      <c r="N410" s="2">
        <v>65.3</v>
      </c>
      <c r="P410" s="2">
        <v>65.3</v>
      </c>
      <c r="R410" s="2" t="str">
        <f t="shared" si="103"/>
        <v>OK</v>
      </c>
    </row>
    <row r="411" spans="1:18">
      <c r="A411" s="7" t="s">
        <v>930</v>
      </c>
      <c r="B411" s="13" t="s">
        <v>2231</v>
      </c>
      <c r="C411" s="14" t="s">
        <v>13</v>
      </c>
      <c r="D411" s="15">
        <v>250</v>
      </c>
      <c r="E411" s="50">
        <f t="shared" si="107"/>
        <v>58.84</v>
      </c>
      <c r="F411" s="51">
        <f t="shared" si="108"/>
        <v>14710</v>
      </c>
      <c r="G411" s="51">
        <f t="shared" si="109"/>
        <v>75.319999999999993</v>
      </c>
      <c r="H411" s="51">
        <f t="shared" si="110"/>
        <v>18830</v>
      </c>
      <c r="I411" s="54">
        <f t="shared" si="102"/>
        <v>7.4947610255214891E-5</v>
      </c>
      <c r="K411" s="7" t="s">
        <v>159</v>
      </c>
      <c r="L411" s="34" t="s">
        <v>2230</v>
      </c>
      <c r="N411" s="2">
        <v>59.02</v>
      </c>
      <c r="P411" s="2">
        <v>59.02</v>
      </c>
      <c r="R411" s="2" t="str">
        <f t="shared" si="103"/>
        <v>OK</v>
      </c>
    </row>
    <row r="412" spans="1:18">
      <c r="A412" s="3">
        <v>24</v>
      </c>
      <c r="B412" s="36" t="s">
        <v>2781</v>
      </c>
      <c r="C412" s="20" t="s">
        <v>56</v>
      </c>
      <c r="D412" s="6" t="s">
        <v>56</v>
      </c>
      <c r="E412" s="6"/>
      <c r="F412" s="6"/>
      <c r="G412" s="6"/>
      <c r="H412" s="61">
        <f>SUM(H413:H414)</f>
        <v>76367900</v>
      </c>
      <c r="I412" s="62">
        <f t="shared" si="102"/>
        <v>0.30396131732391002</v>
      </c>
      <c r="K412" s="4"/>
      <c r="L412" s="5"/>
      <c r="R412" s="2" t="str">
        <f t="shared" si="103"/>
        <v>OK</v>
      </c>
    </row>
    <row r="413" spans="1:18" ht="229.5" customHeight="1">
      <c r="A413" s="47" t="s">
        <v>993</v>
      </c>
      <c r="B413" s="13" t="s">
        <v>3698</v>
      </c>
      <c r="C413" s="14" t="s">
        <v>3932</v>
      </c>
      <c r="D413" s="21">
        <v>10000</v>
      </c>
      <c r="E413" s="50">
        <f t="shared" ref="E413:E414" si="111">ROUND(N413*$N$4,2)</f>
        <v>1124.76</v>
      </c>
      <c r="F413" s="53">
        <f>ROUND(D413*E413,2)</f>
        <v>11247600</v>
      </c>
      <c r="G413" s="50">
        <f>ROUND(E413*(1+($I$2)),2)</f>
        <v>1313.72</v>
      </c>
      <c r="H413" s="51">
        <f t="shared" ref="H413:H414" si="112">ROUND(D413*G413,2)</f>
        <v>13137200</v>
      </c>
      <c r="I413" s="54">
        <f t="shared" si="102"/>
        <v>5.2288993385279293E-2</v>
      </c>
      <c r="K413" s="47" t="s">
        <v>736</v>
      </c>
      <c r="L413" s="47" t="s">
        <v>3944</v>
      </c>
      <c r="N413" s="2">
        <v>1128.1400000000001</v>
      </c>
      <c r="P413" s="2">
        <v>1128.1400000000001</v>
      </c>
      <c r="R413" s="2" t="str">
        <f t="shared" si="103"/>
        <v>OK</v>
      </c>
    </row>
    <row r="414" spans="1:18" ht="157.5">
      <c r="A414" s="47" t="s">
        <v>3697</v>
      </c>
      <c r="B414" s="13" t="s">
        <v>3699</v>
      </c>
      <c r="C414" s="14" t="s">
        <v>3663</v>
      </c>
      <c r="D414" s="21">
        <v>10000</v>
      </c>
      <c r="E414" s="50">
        <f t="shared" si="111"/>
        <v>5413.59</v>
      </c>
      <c r="F414" s="53">
        <f>ROUND(D414*E414,2)</f>
        <v>54135900</v>
      </c>
      <c r="G414" s="50">
        <f>ROUND(E414*(1+($I$2)),2)</f>
        <v>6323.07</v>
      </c>
      <c r="H414" s="51">
        <f t="shared" si="112"/>
        <v>63230700</v>
      </c>
      <c r="I414" s="54">
        <f t="shared" si="102"/>
        <v>0.2516723239386307</v>
      </c>
      <c r="K414" s="47" t="s">
        <v>736</v>
      </c>
      <c r="L414" s="47" t="s">
        <v>3945</v>
      </c>
      <c r="N414" s="2">
        <v>5429.88</v>
      </c>
      <c r="P414" s="2">
        <v>5429.88</v>
      </c>
      <c r="R414" s="2" t="str">
        <f t="shared" si="103"/>
        <v>OK</v>
      </c>
    </row>
    <row r="415" spans="1:18">
      <c r="A415" s="3">
        <v>25</v>
      </c>
      <c r="B415" s="36" t="s">
        <v>775</v>
      </c>
      <c r="C415" s="20" t="s">
        <v>56</v>
      </c>
      <c r="D415" s="6" t="s">
        <v>56</v>
      </c>
      <c r="E415" s="6"/>
      <c r="F415" s="6"/>
      <c r="G415" s="6"/>
      <c r="H415" s="61">
        <f>SUM(H416:H423)</f>
        <v>2307508</v>
      </c>
      <c r="I415" s="62">
        <f t="shared" si="102"/>
        <v>9.1843977825167497E-3</v>
      </c>
      <c r="K415" s="4"/>
      <c r="L415" s="5"/>
      <c r="R415" s="2" t="str">
        <f t="shared" si="103"/>
        <v>OK</v>
      </c>
    </row>
    <row r="416" spans="1:18">
      <c r="A416" s="7" t="s">
        <v>1013</v>
      </c>
      <c r="B416" s="9" t="s">
        <v>787</v>
      </c>
      <c r="C416" s="10" t="s">
        <v>84</v>
      </c>
      <c r="D416" s="11">
        <v>1800</v>
      </c>
      <c r="E416" s="50">
        <f t="shared" ref="E416:E423" si="113">ROUND(N416*$N$4,2)</f>
        <v>8.4700000000000006</v>
      </c>
      <c r="F416" s="51">
        <f t="shared" ref="F416:F423" si="114">ROUND(D416*E416,2)</f>
        <v>15246</v>
      </c>
      <c r="G416" s="51">
        <f t="shared" ref="G416:G423" si="115">ROUND(E416*(1+$I$1),2)</f>
        <v>10.84</v>
      </c>
      <c r="H416" s="51">
        <f t="shared" ref="H416:H423" si="116">ROUND(D416*G416,2)</f>
        <v>19512</v>
      </c>
      <c r="I416" s="54">
        <f t="shared" si="102"/>
        <v>7.766212274560558E-5</v>
      </c>
      <c r="K416" s="7" t="s">
        <v>12</v>
      </c>
      <c r="L416" s="38" t="s">
        <v>786</v>
      </c>
      <c r="N416" s="2">
        <v>8.5</v>
      </c>
      <c r="P416" s="2">
        <v>8.5</v>
      </c>
      <c r="R416" s="2" t="str">
        <f t="shared" si="103"/>
        <v>OK</v>
      </c>
    </row>
    <row r="417" spans="1:18">
      <c r="A417" s="7" t="s">
        <v>1014</v>
      </c>
      <c r="B417" s="9" t="s">
        <v>777</v>
      </c>
      <c r="C417" s="10" t="s">
        <v>58</v>
      </c>
      <c r="D417" s="11">
        <v>7000</v>
      </c>
      <c r="E417" s="50">
        <f t="shared" si="113"/>
        <v>57.83</v>
      </c>
      <c r="F417" s="51">
        <f t="shared" si="114"/>
        <v>404810</v>
      </c>
      <c r="G417" s="51">
        <f t="shared" si="115"/>
        <v>74.02</v>
      </c>
      <c r="H417" s="51">
        <f t="shared" si="116"/>
        <v>518140</v>
      </c>
      <c r="I417" s="54">
        <f t="shared" si="102"/>
        <v>2.0623130524501884E-3</v>
      </c>
      <c r="K417" s="7" t="s">
        <v>159</v>
      </c>
      <c r="L417" s="38" t="s">
        <v>2219</v>
      </c>
      <c r="N417" s="2">
        <v>58</v>
      </c>
      <c r="P417" s="2">
        <v>58</v>
      </c>
      <c r="R417" s="2" t="str">
        <f t="shared" si="103"/>
        <v>OK</v>
      </c>
    </row>
    <row r="418" spans="1:18">
      <c r="A418" s="7" t="s">
        <v>1016</v>
      </c>
      <c r="B418" s="9" t="s">
        <v>788</v>
      </c>
      <c r="C418" s="10" t="s">
        <v>58</v>
      </c>
      <c r="D418" s="11">
        <v>1200</v>
      </c>
      <c r="E418" s="50">
        <f t="shared" si="113"/>
        <v>80.92</v>
      </c>
      <c r="F418" s="51">
        <f t="shared" si="114"/>
        <v>97104</v>
      </c>
      <c r="G418" s="51">
        <f t="shared" si="115"/>
        <v>103.58</v>
      </c>
      <c r="H418" s="51">
        <f t="shared" si="116"/>
        <v>124296</v>
      </c>
      <c r="I418" s="54">
        <f t="shared" si="102"/>
        <v>4.9472587170909142E-4</v>
      </c>
      <c r="K418" s="7" t="s">
        <v>159</v>
      </c>
      <c r="L418" s="38" t="s">
        <v>2221</v>
      </c>
      <c r="N418" s="2">
        <v>81.16</v>
      </c>
      <c r="P418" s="2">
        <v>81.16</v>
      </c>
      <c r="R418" s="2" t="str">
        <f t="shared" si="103"/>
        <v>OK</v>
      </c>
    </row>
    <row r="419" spans="1:18" ht="31.5">
      <c r="A419" s="7" t="s">
        <v>1017</v>
      </c>
      <c r="B419" s="9" t="s">
        <v>2646</v>
      </c>
      <c r="C419" s="10" t="s">
        <v>58</v>
      </c>
      <c r="D419" s="11">
        <v>7500</v>
      </c>
      <c r="E419" s="50">
        <f t="shared" si="113"/>
        <v>32.51</v>
      </c>
      <c r="F419" s="51">
        <f t="shared" si="114"/>
        <v>243825</v>
      </c>
      <c r="G419" s="51">
        <f t="shared" si="115"/>
        <v>41.61</v>
      </c>
      <c r="H419" s="51">
        <f t="shared" si="116"/>
        <v>312075</v>
      </c>
      <c r="I419" s="54">
        <f t="shared" si="102"/>
        <v>1.2421282777693142E-3</v>
      </c>
      <c r="K419" s="7" t="s">
        <v>677</v>
      </c>
      <c r="L419" s="38">
        <v>96109</v>
      </c>
      <c r="N419" s="2">
        <v>32.61</v>
      </c>
      <c r="P419" s="2">
        <v>32.61</v>
      </c>
      <c r="R419" s="2" t="str">
        <f t="shared" si="103"/>
        <v>OK</v>
      </c>
    </row>
    <row r="420" spans="1:18">
      <c r="A420" s="7" t="s">
        <v>2691</v>
      </c>
      <c r="B420" s="13" t="s">
        <v>781</v>
      </c>
      <c r="C420" s="14" t="s">
        <v>58</v>
      </c>
      <c r="D420" s="15">
        <v>4500</v>
      </c>
      <c r="E420" s="50">
        <f t="shared" si="113"/>
        <v>49.85</v>
      </c>
      <c r="F420" s="51">
        <f t="shared" si="114"/>
        <v>224325</v>
      </c>
      <c r="G420" s="51">
        <f t="shared" si="115"/>
        <v>63.81</v>
      </c>
      <c r="H420" s="51">
        <f t="shared" si="116"/>
        <v>287145</v>
      </c>
      <c r="I420" s="54">
        <f t="shared" si="102"/>
        <v>1.1429013035971153E-3</v>
      </c>
      <c r="K420" s="7" t="s">
        <v>159</v>
      </c>
      <c r="L420" s="34" t="s">
        <v>2220</v>
      </c>
      <c r="N420" s="2">
        <v>50</v>
      </c>
      <c r="P420" s="2">
        <v>50</v>
      </c>
      <c r="R420" s="2" t="str">
        <f t="shared" si="103"/>
        <v>OK</v>
      </c>
    </row>
    <row r="421" spans="1:18" ht="31.5">
      <c r="A421" s="7" t="s">
        <v>2692</v>
      </c>
      <c r="B421" s="13" t="s">
        <v>2647</v>
      </c>
      <c r="C421" s="14" t="s">
        <v>58</v>
      </c>
      <c r="D421" s="15">
        <v>6500</v>
      </c>
      <c r="E421" s="50">
        <f t="shared" si="113"/>
        <v>56.53</v>
      </c>
      <c r="F421" s="51">
        <f t="shared" si="114"/>
        <v>367445</v>
      </c>
      <c r="G421" s="51">
        <f t="shared" si="115"/>
        <v>72.36</v>
      </c>
      <c r="H421" s="51">
        <f t="shared" si="116"/>
        <v>470340</v>
      </c>
      <c r="I421" s="54">
        <f t="shared" si="102"/>
        <v>1.8720583647072635E-3</v>
      </c>
      <c r="K421" s="33" t="s">
        <v>677</v>
      </c>
      <c r="L421" s="34">
        <v>96111</v>
      </c>
      <c r="N421" s="2">
        <v>56.7</v>
      </c>
      <c r="P421" s="2">
        <v>56.7</v>
      </c>
      <c r="R421" s="2" t="str">
        <f t="shared" si="103"/>
        <v>OK</v>
      </c>
    </row>
    <row r="422" spans="1:18">
      <c r="A422" s="7" t="s">
        <v>2960</v>
      </c>
      <c r="B422" s="9" t="s">
        <v>784</v>
      </c>
      <c r="C422" s="10" t="s">
        <v>58</v>
      </c>
      <c r="D422" s="11">
        <v>30000</v>
      </c>
      <c r="E422" s="50">
        <f t="shared" si="113"/>
        <v>11.92</v>
      </c>
      <c r="F422" s="51">
        <f t="shared" si="114"/>
        <v>357600</v>
      </c>
      <c r="G422" s="51">
        <f t="shared" si="115"/>
        <v>15.26</v>
      </c>
      <c r="H422" s="51">
        <f t="shared" si="116"/>
        <v>457800</v>
      </c>
      <c r="I422" s="54">
        <f t="shared" si="102"/>
        <v>1.8221463608516929E-3</v>
      </c>
      <c r="K422" s="7" t="s">
        <v>1834</v>
      </c>
      <c r="L422" s="38" t="s">
        <v>783</v>
      </c>
      <c r="N422" s="2">
        <v>11.96</v>
      </c>
      <c r="P422" s="2">
        <v>11.96</v>
      </c>
      <c r="R422" s="2" t="str">
        <f t="shared" si="103"/>
        <v>OK</v>
      </c>
    </row>
    <row r="423" spans="1:18">
      <c r="A423" s="7" t="s">
        <v>2961</v>
      </c>
      <c r="B423" s="13" t="s">
        <v>789</v>
      </c>
      <c r="C423" s="14" t="s">
        <v>58</v>
      </c>
      <c r="D423" s="21">
        <v>2000</v>
      </c>
      <c r="E423" s="50">
        <f t="shared" si="113"/>
        <v>46.17</v>
      </c>
      <c r="F423" s="51">
        <f t="shared" si="114"/>
        <v>92340</v>
      </c>
      <c r="G423" s="51">
        <f t="shared" si="115"/>
        <v>59.1</v>
      </c>
      <c r="H423" s="51">
        <f t="shared" si="116"/>
        <v>118200</v>
      </c>
      <c r="I423" s="54">
        <f t="shared" si="102"/>
        <v>4.7046242868647905E-4</v>
      </c>
      <c r="K423" s="7" t="s">
        <v>736</v>
      </c>
      <c r="L423" s="34" t="s">
        <v>3946</v>
      </c>
      <c r="N423" s="2">
        <v>46.311605</v>
      </c>
      <c r="P423" s="2">
        <v>46.311605</v>
      </c>
      <c r="R423" s="2" t="str">
        <f t="shared" si="103"/>
        <v>OK</v>
      </c>
    </row>
    <row r="424" spans="1:18">
      <c r="A424" s="3">
        <v>26</v>
      </c>
      <c r="B424" s="36" t="s">
        <v>799</v>
      </c>
      <c r="C424" s="20" t="s">
        <v>56</v>
      </c>
      <c r="D424" s="6" t="s">
        <v>56</v>
      </c>
      <c r="E424" s="6"/>
      <c r="F424" s="6"/>
      <c r="G424" s="6"/>
      <c r="H424" s="61">
        <f>SUM(H425:H437)</f>
        <v>708904.95999999996</v>
      </c>
      <c r="I424" s="62">
        <f t="shared" si="102"/>
        <v>2.8216002469500109E-3</v>
      </c>
      <c r="K424" s="4"/>
      <c r="L424" s="5"/>
      <c r="R424" s="2" t="str">
        <f t="shared" si="103"/>
        <v>OK</v>
      </c>
    </row>
    <row r="425" spans="1:18" ht="31.5">
      <c r="A425" s="7" t="s">
        <v>1021</v>
      </c>
      <c r="B425" s="13" t="s">
        <v>2235</v>
      </c>
      <c r="C425" s="14" t="s">
        <v>177</v>
      </c>
      <c r="D425" s="15">
        <v>120</v>
      </c>
      <c r="E425" s="50">
        <f t="shared" ref="E425:E437" si="117">ROUND(N425*$N$4,2)</f>
        <v>342.37</v>
      </c>
      <c r="F425" s="51">
        <f t="shared" ref="F425:F437" si="118">ROUND(D425*E425,2)</f>
        <v>41084.400000000001</v>
      </c>
      <c r="G425" s="51">
        <f t="shared" ref="G425:G437" si="119">ROUND(E425*(1+$I$1),2)</f>
        <v>438.23</v>
      </c>
      <c r="H425" s="51">
        <f t="shared" ref="H425:H437" si="120">ROUND(D425*G425,2)</f>
        <v>52587.6</v>
      </c>
      <c r="I425" s="54">
        <f t="shared" si="102"/>
        <v>2.0931040621652357E-4</v>
      </c>
      <c r="K425" s="7" t="s">
        <v>159</v>
      </c>
      <c r="L425" s="34" t="s">
        <v>2234</v>
      </c>
      <c r="N425" s="2">
        <v>343.4</v>
      </c>
      <c r="P425" s="2">
        <v>343.4</v>
      </c>
      <c r="R425" s="2" t="str">
        <f t="shared" si="103"/>
        <v>OK</v>
      </c>
    </row>
    <row r="426" spans="1:18" ht="31.5">
      <c r="A426" s="7" t="s">
        <v>1024</v>
      </c>
      <c r="B426" s="13" t="s">
        <v>2240</v>
      </c>
      <c r="C426" s="14" t="s">
        <v>177</v>
      </c>
      <c r="D426" s="15">
        <v>180</v>
      </c>
      <c r="E426" s="50">
        <f t="shared" si="117"/>
        <v>370.2</v>
      </c>
      <c r="F426" s="51">
        <f t="shared" si="118"/>
        <v>66636</v>
      </c>
      <c r="G426" s="51">
        <f t="shared" si="119"/>
        <v>473.86</v>
      </c>
      <c r="H426" s="51">
        <f t="shared" si="120"/>
        <v>85294.8</v>
      </c>
      <c r="I426" s="54">
        <f t="shared" si="102"/>
        <v>3.3949237531579943E-4</v>
      </c>
      <c r="K426" s="7" t="s">
        <v>159</v>
      </c>
      <c r="L426" s="34" t="s">
        <v>2238</v>
      </c>
      <c r="N426" s="2">
        <v>371.31</v>
      </c>
      <c r="P426" s="2">
        <v>371.31</v>
      </c>
      <c r="R426" s="2" t="str">
        <f t="shared" si="103"/>
        <v>OK</v>
      </c>
    </row>
    <row r="427" spans="1:18" ht="31.5">
      <c r="A427" s="7" t="s">
        <v>1027</v>
      </c>
      <c r="B427" s="13" t="s">
        <v>2241</v>
      </c>
      <c r="C427" s="14" t="s">
        <v>177</v>
      </c>
      <c r="D427" s="15">
        <v>180</v>
      </c>
      <c r="E427" s="50">
        <f t="shared" si="117"/>
        <v>378.22</v>
      </c>
      <c r="F427" s="51">
        <f t="shared" si="118"/>
        <v>68079.600000000006</v>
      </c>
      <c r="G427" s="51">
        <f t="shared" si="119"/>
        <v>484.12</v>
      </c>
      <c r="H427" s="51">
        <f t="shared" si="120"/>
        <v>87141.6</v>
      </c>
      <c r="I427" s="54">
        <f t="shared" si="102"/>
        <v>3.4684305224725622E-4</v>
      </c>
      <c r="K427" s="7" t="s">
        <v>159</v>
      </c>
      <c r="L427" s="34" t="s">
        <v>2239</v>
      </c>
      <c r="N427" s="2">
        <v>379.36</v>
      </c>
      <c r="P427" s="2">
        <v>379.36</v>
      </c>
      <c r="R427" s="2" t="str">
        <f t="shared" si="103"/>
        <v>OK</v>
      </c>
    </row>
    <row r="428" spans="1:18">
      <c r="A428" s="7" t="s">
        <v>1029</v>
      </c>
      <c r="B428" s="13" t="s">
        <v>2248</v>
      </c>
      <c r="C428" s="14" t="s">
        <v>177</v>
      </c>
      <c r="D428" s="15">
        <v>300</v>
      </c>
      <c r="E428" s="50">
        <f t="shared" si="117"/>
        <v>276.13</v>
      </c>
      <c r="F428" s="51">
        <f t="shared" si="118"/>
        <v>82839</v>
      </c>
      <c r="G428" s="51">
        <f t="shared" si="119"/>
        <v>353.45</v>
      </c>
      <c r="H428" s="51">
        <f t="shared" si="120"/>
        <v>106035</v>
      </c>
      <c r="I428" s="54">
        <f t="shared" si="102"/>
        <v>4.2204300867826398E-4</v>
      </c>
      <c r="K428" s="7" t="s">
        <v>159</v>
      </c>
      <c r="L428" s="34" t="s">
        <v>2247</v>
      </c>
      <c r="N428" s="2">
        <v>276.95999999999998</v>
      </c>
      <c r="P428" s="2">
        <v>276.95999999999998</v>
      </c>
      <c r="R428" s="2" t="str">
        <f t="shared" si="103"/>
        <v>OK</v>
      </c>
    </row>
    <row r="429" spans="1:18" ht="31.5">
      <c r="A429" s="7" t="s">
        <v>1032</v>
      </c>
      <c r="B429" s="13" t="s">
        <v>813</v>
      </c>
      <c r="C429" s="14" t="s">
        <v>84</v>
      </c>
      <c r="D429" s="15">
        <v>400</v>
      </c>
      <c r="E429" s="50">
        <f t="shared" si="117"/>
        <v>136.63</v>
      </c>
      <c r="F429" s="51">
        <f t="shared" si="118"/>
        <v>54652</v>
      </c>
      <c r="G429" s="51">
        <f t="shared" si="119"/>
        <v>174.89</v>
      </c>
      <c r="H429" s="51">
        <f t="shared" si="120"/>
        <v>69956</v>
      </c>
      <c r="I429" s="54">
        <f t="shared" si="102"/>
        <v>2.7844052166828536E-4</v>
      </c>
      <c r="K429" s="7" t="s">
        <v>12</v>
      </c>
      <c r="L429" s="34" t="s">
        <v>812</v>
      </c>
      <c r="N429" s="2">
        <v>137.04</v>
      </c>
      <c r="P429" s="2">
        <v>137.04</v>
      </c>
      <c r="R429" s="2" t="str">
        <f t="shared" si="103"/>
        <v>OK</v>
      </c>
    </row>
    <row r="430" spans="1:18" ht="31.5">
      <c r="A430" s="7" t="s">
        <v>1033</v>
      </c>
      <c r="B430" s="13" t="s">
        <v>815</v>
      </c>
      <c r="C430" s="14" t="s">
        <v>84</v>
      </c>
      <c r="D430" s="15">
        <v>200</v>
      </c>
      <c r="E430" s="50">
        <f t="shared" si="117"/>
        <v>233.94</v>
      </c>
      <c r="F430" s="51">
        <f t="shared" si="118"/>
        <v>46788</v>
      </c>
      <c r="G430" s="51">
        <f t="shared" si="119"/>
        <v>299.44</v>
      </c>
      <c r="H430" s="51">
        <f t="shared" si="120"/>
        <v>59888</v>
      </c>
      <c r="I430" s="54">
        <f t="shared" si="102"/>
        <v>2.3836763053448272E-4</v>
      </c>
      <c r="K430" s="7" t="s">
        <v>12</v>
      </c>
      <c r="L430" s="34" t="s">
        <v>814</v>
      </c>
      <c r="N430" s="2">
        <v>234.64</v>
      </c>
      <c r="P430" s="2">
        <v>234.64</v>
      </c>
      <c r="R430" s="2" t="str">
        <f t="shared" si="103"/>
        <v>OK</v>
      </c>
    </row>
    <row r="431" spans="1:18">
      <c r="A431" s="7" t="s">
        <v>3272</v>
      </c>
      <c r="B431" s="13" t="s">
        <v>2217</v>
      </c>
      <c r="C431" s="14" t="s">
        <v>58</v>
      </c>
      <c r="D431" s="15">
        <v>600</v>
      </c>
      <c r="E431" s="50">
        <f t="shared" si="117"/>
        <v>61.56</v>
      </c>
      <c r="F431" s="51">
        <f t="shared" si="118"/>
        <v>36936</v>
      </c>
      <c r="G431" s="51">
        <f t="shared" si="119"/>
        <v>78.8</v>
      </c>
      <c r="H431" s="51">
        <f t="shared" si="120"/>
        <v>47280</v>
      </c>
      <c r="I431" s="54">
        <f t="shared" si="102"/>
        <v>1.8818497147459162E-4</v>
      </c>
      <c r="K431" s="7" t="s">
        <v>159</v>
      </c>
      <c r="L431" s="34" t="s">
        <v>2216</v>
      </c>
      <c r="N431" s="2">
        <v>61.75</v>
      </c>
      <c r="P431" s="2">
        <v>61.75</v>
      </c>
      <c r="R431" s="2" t="str">
        <f t="shared" si="103"/>
        <v>OK</v>
      </c>
    </row>
    <row r="432" spans="1:18" ht="31.5">
      <c r="A432" s="7" t="s">
        <v>3273</v>
      </c>
      <c r="B432" s="13" t="s">
        <v>2648</v>
      </c>
      <c r="C432" s="14" t="s">
        <v>177</v>
      </c>
      <c r="D432" s="15">
        <v>300</v>
      </c>
      <c r="E432" s="50">
        <f t="shared" si="117"/>
        <v>103.2</v>
      </c>
      <c r="F432" s="51">
        <f t="shared" si="118"/>
        <v>30960</v>
      </c>
      <c r="G432" s="51">
        <f t="shared" si="119"/>
        <v>132.1</v>
      </c>
      <c r="H432" s="51">
        <f t="shared" si="120"/>
        <v>39630</v>
      </c>
      <c r="I432" s="54">
        <f t="shared" si="102"/>
        <v>1.5773626098853778E-4</v>
      </c>
      <c r="K432" s="7" t="s">
        <v>677</v>
      </c>
      <c r="L432" s="34">
        <v>100323</v>
      </c>
      <c r="N432" s="2">
        <v>103.51</v>
      </c>
      <c r="P432" s="2">
        <v>103.51</v>
      </c>
      <c r="R432" s="2" t="str">
        <f t="shared" si="103"/>
        <v>OK</v>
      </c>
    </row>
    <row r="433" spans="1:18">
      <c r="A433" s="7" t="s">
        <v>3274</v>
      </c>
      <c r="B433" s="13" t="s">
        <v>2237</v>
      </c>
      <c r="C433" s="14" t="s">
        <v>177</v>
      </c>
      <c r="D433" s="15">
        <v>300</v>
      </c>
      <c r="E433" s="50">
        <f t="shared" si="117"/>
        <v>102.32</v>
      </c>
      <c r="F433" s="51">
        <f t="shared" si="118"/>
        <v>30696</v>
      </c>
      <c r="G433" s="51">
        <f t="shared" si="119"/>
        <v>130.97</v>
      </c>
      <c r="H433" s="51">
        <f t="shared" si="120"/>
        <v>39291</v>
      </c>
      <c r="I433" s="54">
        <f t="shared" si="102"/>
        <v>1.5638696519052833E-4</v>
      </c>
      <c r="K433" s="7" t="s">
        <v>159</v>
      </c>
      <c r="L433" s="34" t="s">
        <v>2236</v>
      </c>
      <c r="N433" s="2">
        <v>102.63</v>
      </c>
      <c r="P433" s="2">
        <v>102.63</v>
      </c>
      <c r="R433" s="2" t="str">
        <f t="shared" si="103"/>
        <v>OK</v>
      </c>
    </row>
    <row r="434" spans="1:18" ht="31.5">
      <c r="A434" s="7" t="s">
        <v>3275</v>
      </c>
      <c r="B434" s="13" t="s">
        <v>2244</v>
      </c>
      <c r="C434" s="14" t="s">
        <v>807</v>
      </c>
      <c r="D434" s="15">
        <v>8</v>
      </c>
      <c r="E434" s="50">
        <f t="shared" si="117"/>
        <v>897.3</v>
      </c>
      <c r="F434" s="51">
        <f t="shared" si="118"/>
        <v>7178.4</v>
      </c>
      <c r="G434" s="51">
        <f t="shared" si="119"/>
        <v>1148.54</v>
      </c>
      <c r="H434" s="51">
        <f t="shared" si="120"/>
        <v>9188.32</v>
      </c>
      <c r="I434" s="54">
        <f t="shared" si="102"/>
        <v>3.6571568043557944E-5</v>
      </c>
      <c r="K434" s="7" t="s">
        <v>159</v>
      </c>
      <c r="L434" s="34" t="s">
        <v>2243</v>
      </c>
      <c r="N434" s="2">
        <v>900</v>
      </c>
      <c r="P434" s="2">
        <v>900</v>
      </c>
      <c r="R434" s="2" t="str">
        <f t="shared" si="103"/>
        <v>OK</v>
      </c>
    </row>
    <row r="435" spans="1:18" ht="31.5">
      <c r="A435" s="7" t="s">
        <v>3276</v>
      </c>
      <c r="B435" s="13" t="s">
        <v>811</v>
      </c>
      <c r="C435" s="14" t="s">
        <v>807</v>
      </c>
      <c r="D435" s="15">
        <v>6</v>
      </c>
      <c r="E435" s="50">
        <f t="shared" si="117"/>
        <v>8973</v>
      </c>
      <c r="F435" s="51">
        <f t="shared" si="118"/>
        <v>53838</v>
      </c>
      <c r="G435" s="51">
        <f t="shared" si="119"/>
        <v>11485.44</v>
      </c>
      <c r="H435" s="51">
        <f t="shared" si="120"/>
        <v>68912.639999999999</v>
      </c>
      <c r="I435" s="54">
        <f t="shared" si="102"/>
        <v>2.7428771558034689E-4</v>
      </c>
      <c r="K435" s="7" t="s">
        <v>12</v>
      </c>
      <c r="L435" s="34" t="s">
        <v>810</v>
      </c>
      <c r="N435" s="2">
        <v>9000</v>
      </c>
      <c r="P435" s="2">
        <v>9000</v>
      </c>
      <c r="R435" s="2" t="str">
        <f t="shared" si="103"/>
        <v>OK</v>
      </c>
    </row>
    <row r="436" spans="1:18">
      <c r="A436" s="7" t="s">
        <v>3277</v>
      </c>
      <c r="B436" s="13" t="s">
        <v>2788</v>
      </c>
      <c r="C436" s="14" t="s">
        <v>84</v>
      </c>
      <c r="D436" s="15">
        <v>1000</v>
      </c>
      <c r="E436" s="50">
        <f t="shared" si="117"/>
        <v>21.38</v>
      </c>
      <c r="F436" s="51">
        <f t="shared" si="118"/>
        <v>21380</v>
      </c>
      <c r="G436" s="51">
        <f t="shared" si="119"/>
        <v>27.37</v>
      </c>
      <c r="H436" s="51">
        <f t="shared" si="120"/>
        <v>27370</v>
      </c>
      <c r="I436" s="54">
        <f t="shared" si="102"/>
        <v>1.0893871973899265E-4</v>
      </c>
      <c r="K436" s="7" t="s">
        <v>159</v>
      </c>
      <c r="L436" s="34" t="s">
        <v>2242</v>
      </c>
      <c r="N436" s="2">
        <v>21.44</v>
      </c>
      <c r="P436" s="2">
        <v>21.44</v>
      </c>
      <c r="R436" s="2" t="str">
        <f t="shared" si="103"/>
        <v>OK</v>
      </c>
    </row>
    <row r="437" spans="1:18" ht="31.5">
      <c r="A437" s="7" t="s">
        <v>3278</v>
      </c>
      <c r="B437" s="13" t="s">
        <v>2246</v>
      </c>
      <c r="C437" s="14" t="s">
        <v>84</v>
      </c>
      <c r="D437" s="15">
        <v>1000</v>
      </c>
      <c r="E437" s="50">
        <f t="shared" si="117"/>
        <v>12.76</v>
      </c>
      <c r="F437" s="51">
        <f t="shared" si="118"/>
        <v>12760</v>
      </c>
      <c r="G437" s="51">
        <f t="shared" si="119"/>
        <v>16.329999999999998</v>
      </c>
      <c r="H437" s="51">
        <f t="shared" si="120"/>
        <v>16330</v>
      </c>
      <c r="I437" s="54">
        <f t="shared" si="102"/>
        <v>6.4997051272844356E-5</v>
      </c>
      <c r="K437" s="7" t="s">
        <v>159</v>
      </c>
      <c r="L437" s="34" t="s">
        <v>2245</v>
      </c>
      <c r="N437" s="2">
        <v>12.8</v>
      </c>
      <c r="P437" s="2">
        <v>12.8</v>
      </c>
      <c r="R437" s="2" t="str">
        <f t="shared" si="103"/>
        <v>OK</v>
      </c>
    </row>
    <row r="438" spans="1:18">
      <c r="A438" s="3">
        <v>27</v>
      </c>
      <c r="B438" s="36" t="s">
        <v>888</v>
      </c>
      <c r="C438" s="20" t="s">
        <v>56</v>
      </c>
      <c r="D438" s="6" t="s">
        <v>56</v>
      </c>
      <c r="E438" s="6"/>
      <c r="F438" s="6"/>
      <c r="G438" s="6"/>
      <c r="H438" s="61">
        <f>SUM(H439:H448)</f>
        <v>917336</v>
      </c>
      <c r="I438" s="62">
        <f t="shared" si="102"/>
        <v>3.651202389860744E-3</v>
      </c>
      <c r="K438" s="4"/>
      <c r="L438" s="5"/>
      <c r="R438" s="2" t="str">
        <f t="shared" si="103"/>
        <v>OK</v>
      </c>
    </row>
    <row r="439" spans="1:18" ht="31.5">
      <c r="A439" s="28" t="s">
        <v>1042</v>
      </c>
      <c r="B439" s="13" t="s">
        <v>898</v>
      </c>
      <c r="C439" s="14" t="s">
        <v>58</v>
      </c>
      <c r="D439" s="21">
        <v>3800</v>
      </c>
      <c r="E439" s="50">
        <f t="shared" ref="E439:E448" si="121">ROUND(N439*$N$4,2)</f>
        <v>29.96</v>
      </c>
      <c r="F439" s="52">
        <f t="shared" ref="F439:F448" si="122">ROUND(D439*E439,2)</f>
        <v>113848</v>
      </c>
      <c r="G439" s="51">
        <f t="shared" ref="G439:G448" si="123">ROUND(E439*(1+$I$1),2)</f>
        <v>38.35</v>
      </c>
      <c r="H439" s="51">
        <f t="shared" ref="H439:H448" si="124">ROUND(D439*G439,2)</f>
        <v>145730</v>
      </c>
      <c r="I439" s="54">
        <f t="shared" si="102"/>
        <v>5.8003798420034345E-4</v>
      </c>
      <c r="K439" s="28" t="s">
        <v>12</v>
      </c>
      <c r="L439" s="34" t="s">
        <v>897</v>
      </c>
      <c r="N439" s="2">
        <v>30.05</v>
      </c>
      <c r="P439" s="2">
        <v>30.05</v>
      </c>
      <c r="R439" s="2" t="str">
        <f t="shared" si="103"/>
        <v>OK</v>
      </c>
    </row>
    <row r="440" spans="1:18" ht="31.5">
      <c r="A440" s="28" t="s">
        <v>1045</v>
      </c>
      <c r="B440" s="13" t="s">
        <v>892</v>
      </c>
      <c r="C440" s="14" t="s">
        <v>58</v>
      </c>
      <c r="D440" s="21">
        <v>2200</v>
      </c>
      <c r="E440" s="50">
        <f t="shared" si="121"/>
        <v>57.69</v>
      </c>
      <c r="F440" s="52">
        <f t="shared" si="122"/>
        <v>126918</v>
      </c>
      <c r="G440" s="51">
        <f t="shared" si="123"/>
        <v>73.84</v>
      </c>
      <c r="H440" s="51">
        <f t="shared" si="124"/>
        <v>162448</v>
      </c>
      <c r="I440" s="54">
        <f t="shared" si="102"/>
        <v>6.4657936222725166E-4</v>
      </c>
      <c r="K440" s="28" t="s">
        <v>12</v>
      </c>
      <c r="L440" s="34" t="s">
        <v>891</v>
      </c>
      <c r="N440" s="2">
        <v>57.86</v>
      </c>
      <c r="P440" s="2">
        <v>57.86</v>
      </c>
      <c r="R440" s="2" t="str">
        <f t="shared" si="103"/>
        <v>OK</v>
      </c>
    </row>
    <row r="441" spans="1:18" ht="31.5">
      <c r="A441" s="28" t="s">
        <v>1048</v>
      </c>
      <c r="B441" s="13" t="s">
        <v>895</v>
      </c>
      <c r="C441" s="14" t="s">
        <v>58</v>
      </c>
      <c r="D441" s="21">
        <v>2200</v>
      </c>
      <c r="E441" s="50">
        <f t="shared" si="121"/>
        <v>57.69</v>
      </c>
      <c r="F441" s="52">
        <f t="shared" si="122"/>
        <v>126918</v>
      </c>
      <c r="G441" s="51">
        <f t="shared" si="123"/>
        <v>73.84</v>
      </c>
      <c r="H441" s="51">
        <f t="shared" si="124"/>
        <v>162448</v>
      </c>
      <c r="I441" s="54">
        <f t="shared" si="102"/>
        <v>6.4657936222725166E-4</v>
      </c>
      <c r="K441" s="28" t="s">
        <v>12</v>
      </c>
      <c r="L441" s="34" t="s">
        <v>894</v>
      </c>
      <c r="N441" s="2">
        <v>57.86</v>
      </c>
      <c r="P441" s="2">
        <v>57.86</v>
      </c>
      <c r="R441" s="2" t="str">
        <f t="shared" si="103"/>
        <v>OK</v>
      </c>
    </row>
    <row r="442" spans="1:18" ht="31.5">
      <c r="A442" s="28" t="s">
        <v>1049</v>
      </c>
      <c r="B442" s="13" t="s">
        <v>903</v>
      </c>
      <c r="C442" s="14" t="s">
        <v>84</v>
      </c>
      <c r="D442" s="21">
        <v>2200</v>
      </c>
      <c r="E442" s="50">
        <f t="shared" si="121"/>
        <v>8.7200000000000006</v>
      </c>
      <c r="F442" s="52">
        <f t="shared" si="122"/>
        <v>19184</v>
      </c>
      <c r="G442" s="51">
        <f t="shared" si="123"/>
        <v>11.16</v>
      </c>
      <c r="H442" s="51">
        <f t="shared" si="124"/>
        <v>24552</v>
      </c>
      <c r="I442" s="54">
        <f t="shared" si="102"/>
        <v>9.7722449654064577E-5</v>
      </c>
      <c r="K442" s="28" t="s">
        <v>12</v>
      </c>
      <c r="L442" s="34" t="s">
        <v>902</v>
      </c>
      <c r="N442" s="2">
        <v>8.75</v>
      </c>
      <c r="P442" s="2">
        <v>8.75</v>
      </c>
      <c r="R442" s="2" t="str">
        <f t="shared" si="103"/>
        <v>OK</v>
      </c>
    </row>
    <row r="443" spans="1:18" ht="31.5">
      <c r="A443" s="28" t="s">
        <v>1050</v>
      </c>
      <c r="B443" s="13" t="s">
        <v>2654</v>
      </c>
      <c r="C443" s="14" t="s">
        <v>58</v>
      </c>
      <c r="D443" s="21">
        <v>2200</v>
      </c>
      <c r="E443" s="50">
        <f t="shared" si="121"/>
        <v>35.64</v>
      </c>
      <c r="F443" s="52">
        <f t="shared" si="122"/>
        <v>78408</v>
      </c>
      <c r="G443" s="51">
        <f t="shared" si="123"/>
        <v>45.62</v>
      </c>
      <c r="H443" s="51">
        <f t="shared" si="124"/>
        <v>100364</v>
      </c>
      <c r="I443" s="54">
        <f t="shared" si="102"/>
        <v>3.9947116068265467E-4</v>
      </c>
      <c r="K443" s="28" t="s">
        <v>677</v>
      </c>
      <c r="L443" s="34">
        <v>98560</v>
      </c>
      <c r="N443" s="2">
        <v>35.75</v>
      </c>
      <c r="P443" s="2">
        <v>35.75</v>
      </c>
      <c r="R443" s="2" t="str">
        <f t="shared" si="103"/>
        <v>OK</v>
      </c>
    </row>
    <row r="444" spans="1:18">
      <c r="A444" s="28" t="s">
        <v>1051</v>
      </c>
      <c r="B444" s="13" t="s">
        <v>901</v>
      </c>
      <c r="C444" s="14" t="s">
        <v>58</v>
      </c>
      <c r="D444" s="21">
        <v>2200</v>
      </c>
      <c r="E444" s="50">
        <f t="shared" si="121"/>
        <v>20.98</v>
      </c>
      <c r="F444" s="52">
        <f t="shared" si="122"/>
        <v>46156</v>
      </c>
      <c r="G444" s="51">
        <f t="shared" si="123"/>
        <v>26.85</v>
      </c>
      <c r="H444" s="51">
        <f t="shared" si="124"/>
        <v>59070</v>
      </c>
      <c r="I444" s="54">
        <f t="shared" si="102"/>
        <v>2.3511180763545106E-4</v>
      </c>
      <c r="K444" s="28" t="s">
        <v>12</v>
      </c>
      <c r="L444" s="34" t="s">
        <v>900</v>
      </c>
      <c r="N444" s="2">
        <v>21.04</v>
      </c>
      <c r="P444" s="2">
        <v>21.04</v>
      </c>
      <c r="R444" s="2" t="str">
        <f t="shared" si="103"/>
        <v>OK</v>
      </c>
    </row>
    <row r="445" spans="1:18">
      <c r="A445" s="28" t="s">
        <v>1052</v>
      </c>
      <c r="B445" s="13" t="s">
        <v>2346</v>
      </c>
      <c r="C445" s="14" t="s">
        <v>58</v>
      </c>
      <c r="D445" s="21">
        <v>4000</v>
      </c>
      <c r="E445" s="50">
        <f t="shared" si="121"/>
        <v>5.54</v>
      </c>
      <c r="F445" s="52">
        <f t="shared" si="122"/>
        <v>22160</v>
      </c>
      <c r="G445" s="51">
        <f t="shared" si="123"/>
        <v>7.09</v>
      </c>
      <c r="H445" s="51">
        <f t="shared" si="124"/>
        <v>28360</v>
      </c>
      <c r="I445" s="54">
        <f t="shared" si="102"/>
        <v>1.1287914109601138E-4</v>
      </c>
      <c r="K445" s="28" t="s">
        <v>159</v>
      </c>
      <c r="L445" s="34" t="s">
        <v>2345</v>
      </c>
      <c r="N445" s="2">
        <v>5.56</v>
      </c>
      <c r="P445" s="2">
        <v>5.56</v>
      </c>
      <c r="R445" s="2" t="str">
        <f t="shared" si="103"/>
        <v>OK</v>
      </c>
    </row>
    <row r="446" spans="1:18">
      <c r="A446" s="28" t="s">
        <v>1053</v>
      </c>
      <c r="B446" s="13" t="s">
        <v>905</v>
      </c>
      <c r="C446" s="14" t="s">
        <v>58</v>
      </c>
      <c r="D446" s="21">
        <v>3000</v>
      </c>
      <c r="E446" s="50">
        <f t="shared" si="121"/>
        <v>18.2</v>
      </c>
      <c r="F446" s="52">
        <f t="shared" si="122"/>
        <v>54600</v>
      </c>
      <c r="G446" s="51">
        <f t="shared" si="123"/>
        <v>23.3</v>
      </c>
      <c r="H446" s="51">
        <f t="shared" si="124"/>
        <v>69900</v>
      </c>
      <c r="I446" s="54">
        <f t="shared" si="102"/>
        <v>2.7821762914708023E-4</v>
      </c>
      <c r="K446" s="28" t="s">
        <v>12</v>
      </c>
      <c r="L446" s="34" t="s">
        <v>904</v>
      </c>
      <c r="N446" s="2">
        <v>18.25</v>
      </c>
      <c r="P446" s="2">
        <v>18.25</v>
      </c>
      <c r="R446" s="2" t="str">
        <f t="shared" si="103"/>
        <v>OK</v>
      </c>
    </row>
    <row r="447" spans="1:18">
      <c r="A447" s="28" t="s">
        <v>1054</v>
      </c>
      <c r="B447" s="13" t="s">
        <v>907</v>
      </c>
      <c r="C447" s="14" t="s">
        <v>58</v>
      </c>
      <c r="D447" s="21">
        <v>3200</v>
      </c>
      <c r="E447" s="50">
        <f t="shared" si="121"/>
        <v>18.100000000000001</v>
      </c>
      <c r="F447" s="52">
        <f t="shared" si="122"/>
        <v>57920</v>
      </c>
      <c r="G447" s="51">
        <f t="shared" si="123"/>
        <v>23.17</v>
      </c>
      <c r="H447" s="51">
        <f t="shared" si="124"/>
        <v>74144</v>
      </c>
      <c r="I447" s="54">
        <f t="shared" si="102"/>
        <v>2.9510969807555249E-4</v>
      </c>
      <c r="K447" s="28" t="s">
        <v>12</v>
      </c>
      <c r="L447" s="34" t="s">
        <v>906</v>
      </c>
      <c r="N447" s="2">
        <v>18.149999999999999</v>
      </c>
      <c r="P447" s="2">
        <v>18.149999999999999</v>
      </c>
      <c r="R447" s="2" t="str">
        <f t="shared" si="103"/>
        <v>OK</v>
      </c>
    </row>
    <row r="448" spans="1:18">
      <c r="A448" s="28" t="s">
        <v>1057</v>
      </c>
      <c r="B448" s="13" t="s">
        <v>909</v>
      </c>
      <c r="C448" s="14" t="s">
        <v>58</v>
      </c>
      <c r="D448" s="21">
        <v>4000</v>
      </c>
      <c r="E448" s="50">
        <f t="shared" si="121"/>
        <v>17.64</v>
      </c>
      <c r="F448" s="52">
        <f t="shared" si="122"/>
        <v>70560</v>
      </c>
      <c r="G448" s="51">
        <f t="shared" si="123"/>
        <v>22.58</v>
      </c>
      <c r="H448" s="51">
        <f t="shared" si="124"/>
        <v>90320</v>
      </c>
      <c r="I448" s="54">
        <f t="shared" si="102"/>
        <v>3.5949379491508282E-4</v>
      </c>
      <c r="K448" s="28" t="s">
        <v>12</v>
      </c>
      <c r="L448" s="34" t="s">
        <v>908</v>
      </c>
      <c r="N448" s="2">
        <v>17.690000000000001</v>
      </c>
      <c r="P448" s="2">
        <v>17.690000000000001</v>
      </c>
      <c r="R448" s="2" t="str">
        <f t="shared" si="103"/>
        <v>OK</v>
      </c>
    </row>
    <row r="449" spans="1:18">
      <c r="A449" s="3">
        <v>28</v>
      </c>
      <c r="B449" s="36" t="s">
        <v>910</v>
      </c>
      <c r="C449" s="20" t="s">
        <v>56</v>
      </c>
      <c r="D449" s="6" t="s">
        <v>56</v>
      </c>
      <c r="E449" s="6"/>
      <c r="F449" s="6"/>
      <c r="G449" s="6"/>
      <c r="H449" s="61">
        <f>SUM(H450:H516)</f>
        <v>2057402.8800000001</v>
      </c>
      <c r="I449" s="62">
        <f t="shared" si="102"/>
        <v>8.1889234831756062E-3</v>
      </c>
      <c r="K449" s="4"/>
      <c r="L449" s="5"/>
      <c r="R449" s="2" t="str">
        <f t="shared" si="103"/>
        <v>OK</v>
      </c>
    </row>
    <row r="450" spans="1:18">
      <c r="A450" s="7" t="s">
        <v>1075</v>
      </c>
      <c r="B450" s="9" t="s">
        <v>913</v>
      </c>
      <c r="C450" s="10" t="s">
        <v>162</v>
      </c>
      <c r="D450" s="22">
        <v>380</v>
      </c>
      <c r="E450" s="50">
        <f t="shared" ref="E450:E513" si="125">ROUND(N450*$N$4,2)</f>
        <v>109.4</v>
      </c>
      <c r="F450" s="51">
        <f t="shared" ref="F450:F480" si="126">ROUND(D450*E450,2)</f>
        <v>41572</v>
      </c>
      <c r="G450" s="51">
        <f t="shared" ref="G450:G513" si="127">ROUND(E450*(1+$I$1),2)</f>
        <v>140.03</v>
      </c>
      <c r="H450" s="51">
        <f t="shared" ref="H450:H513" si="128">ROUND(D450*G450,2)</f>
        <v>53211.4</v>
      </c>
      <c r="I450" s="54">
        <f t="shared" si="102"/>
        <v>2.1179326969380467E-4</v>
      </c>
      <c r="K450" s="7" t="s">
        <v>12</v>
      </c>
      <c r="L450" s="38" t="s">
        <v>912</v>
      </c>
      <c r="N450" s="2">
        <v>109.73</v>
      </c>
      <c r="P450" s="2">
        <v>109.73</v>
      </c>
      <c r="R450" s="2" t="str">
        <f t="shared" si="103"/>
        <v>OK</v>
      </c>
    </row>
    <row r="451" spans="1:18" ht="31.5">
      <c r="A451" s="7" t="s">
        <v>1078</v>
      </c>
      <c r="B451" s="13" t="s">
        <v>916</v>
      </c>
      <c r="C451" s="14" t="s">
        <v>13</v>
      </c>
      <c r="D451" s="21">
        <v>800</v>
      </c>
      <c r="E451" s="50">
        <f t="shared" si="125"/>
        <v>50.32</v>
      </c>
      <c r="F451" s="51">
        <f t="shared" si="126"/>
        <v>40256</v>
      </c>
      <c r="G451" s="51">
        <f t="shared" si="127"/>
        <v>64.41</v>
      </c>
      <c r="H451" s="51">
        <f t="shared" si="128"/>
        <v>51528</v>
      </c>
      <c r="I451" s="54">
        <f t="shared" si="102"/>
        <v>2.0509296129743565E-4</v>
      </c>
      <c r="K451" s="7" t="s">
        <v>12</v>
      </c>
      <c r="L451" s="34" t="s">
        <v>915</v>
      </c>
      <c r="N451" s="2">
        <v>50.47</v>
      </c>
      <c r="P451" s="2">
        <v>50.47</v>
      </c>
      <c r="R451" s="2" t="str">
        <f t="shared" si="103"/>
        <v>OK</v>
      </c>
    </row>
    <row r="452" spans="1:18" ht="31.5">
      <c r="A452" s="7" t="s">
        <v>2693</v>
      </c>
      <c r="B452" s="13" t="s">
        <v>919</v>
      </c>
      <c r="C452" s="14" t="s">
        <v>13</v>
      </c>
      <c r="D452" s="21">
        <v>800</v>
      </c>
      <c r="E452" s="50">
        <f t="shared" si="125"/>
        <v>59.63</v>
      </c>
      <c r="F452" s="51">
        <f t="shared" si="126"/>
        <v>47704</v>
      </c>
      <c r="G452" s="51">
        <f t="shared" si="127"/>
        <v>76.33</v>
      </c>
      <c r="H452" s="51">
        <f t="shared" si="128"/>
        <v>61064</v>
      </c>
      <c r="I452" s="54">
        <f t="shared" si="102"/>
        <v>2.4304837347978981E-4</v>
      </c>
      <c r="K452" s="7" t="s">
        <v>12</v>
      </c>
      <c r="L452" s="34" t="s">
        <v>918</v>
      </c>
      <c r="N452" s="2">
        <v>59.81</v>
      </c>
      <c r="P452" s="2">
        <v>59.81</v>
      </c>
      <c r="R452" s="2" t="str">
        <f t="shared" si="103"/>
        <v>OK</v>
      </c>
    </row>
    <row r="453" spans="1:18">
      <c r="A453" s="7" t="s">
        <v>2694</v>
      </c>
      <c r="B453" s="13" t="s">
        <v>2370</v>
      </c>
      <c r="C453" s="14" t="s">
        <v>13</v>
      </c>
      <c r="D453" s="21">
        <v>380</v>
      </c>
      <c r="E453" s="50">
        <f t="shared" si="125"/>
        <v>80.28</v>
      </c>
      <c r="F453" s="51">
        <f t="shared" si="126"/>
        <v>30506.400000000001</v>
      </c>
      <c r="G453" s="51">
        <f t="shared" si="127"/>
        <v>102.76</v>
      </c>
      <c r="H453" s="51">
        <f t="shared" si="128"/>
        <v>39048.800000000003</v>
      </c>
      <c r="I453" s="54">
        <f t="shared" si="102"/>
        <v>1.5542295503631628E-4</v>
      </c>
      <c r="K453" s="7" t="s">
        <v>159</v>
      </c>
      <c r="L453" s="34" t="s">
        <v>2369</v>
      </c>
      <c r="N453" s="2">
        <v>80.52</v>
      </c>
      <c r="P453" s="2">
        <v>80.52</v>
      </c>
      <c r="R453" s="2" t="str">
        <f t="shared" si="103"/>
        <v>OK</v>
      </c>
    </row>
    <row r="454" spans="1:18">
      <c r="A454" s="7" t="s">
        <v>2695</v>
      </c>
      <c r="B454" s="13" t="s">
        <v>954</v>
      </c>
      <c r="C454" s="14" t="s">
        <v>13</v>
      </c>
      <c r="D454" s="21">
        <v>340</v>
      </c>
      <c r="E454" s="50">
        <f t="shared" si="125"/>
        <v>47.59</v>
      </c>
      <c r="F454" s="51">
        <f t="shared" si="126"/>
        <v>16180.6</v>
      </c>
      <c r="G454" s="51">
        <f t="shared" si="127"/>
        <v>60.92</v>
      </c>
      <c r="H454" s="51">
        <f t="shared" si="128"/>
        <v>20712.8</v>
      </c>
      <c r="I454" s="54">
        <f t="shared" ref="I454:I517" si="129">H454/$H$1416</f>
        <v>8.2441575236017787E-5</v>
      </c>
      <c r="K454" s="7" t="s">
        <v>12</v>
      </c>
      <c r="L454" s="34" t="s">
        <v>953</v>
      </c>
      <c r="N454" s="2">
        <v>47.73</v>
      </c>
      <c r="P454" s="2">
        <v>47.73</v>
      </c>
      <c r="R454" s="2" t="str">
        <f t="shared" ref="R454:R517" si="130">IF(E454&lt;=P454,"OK","ERRO")</f>
        <v>OK</v>
      </c>
    </row>
    <row r="455" spans="1:18">
      <c r="A455" s="7" t="s">
        <v>2696</v>
      </c>
      <c r="B455" s="13" t="s">
        <v>955</v>
      </c>
      <c r="C455" s="14" t="s">
        <v>13</v>
      </c>
      <c r="D455" s="21">
        <v>20</v>
      </c>
      <c r="E455" s="50">
        <f t="shared" si="125"/>
        <v>637.95000000000005</v>
      </c>
      <c r="F455" s="51">
        <f t="shared" si="126"/>
        <v>12759</v>
      </c>
      <c r="G455" s="51">
        <f t="shared" si="127"/>
        <v>816.58</v>
      </c>
      <c r="H455" s="51">
        <f t="shared" si="128"/>
        <v>16331.6</v>
      </c>
      <c r="I455" s="54">
        <f t="shared" si="129"/>
        <v>6.5003419630593078E-5</v>
      </c>
      <c r="K455" s="7" t="s">
        <v>736</v>
      </c>
      <c r="L455" s="34" t="s">
        <v>3947</v>
      </c>
      <c r="N455" s="2">
        <v>639.86634500000002</v>
      </c>
      <c r="P455" s="2">
        <v>639.86634500000002</v>
      </c>
      <c r="R455" s="2" t="str">
        <f t="shared" si="130"/>
        <v>OK</v>
      </c>
    </row>
    <row r="456" spans="1:18">
      <c r="A456" s="7" t="s">
        <v>2697</v>
      </c>
      <c r="B456" s="13" t="s">
        <v>956</v>
      </c>
      <c r="C456" s="14" t="s">
        <v>13</v>
      </c>
      <c r="D456" s="21">
        <v>20</v>
      </c>
      <c r="E456" s="50">
        <f t="shared" si="125"/>
        <v>847.89</v>
      </c>
      <c r="F456" s="51">
        <f t="shared" si="126"/>
        <v>16957.8</v>
      </c>
      <c r="G456" s="51">
        <f t="shared" si="127"/>
        <v>1085.3</v>
      </c>
      <c r="H456" s="51">
        <f t="shared" si="128"/>
        <v>21706</v>
      </c>
      <c r="I456" s="54">
        <f t="shared" si="129"/>
        <v>8.6394733308533958E-5</v>
      </c>
      <c r="K456" s="7" t="s">
        <v>736</v>
      </c>
      <c r="L456" s="34" t="s">
        <v>3948</v>
      </c>
      <c r="N456" s="2">
        <v>850.43922500000008</v>
      </c>
      <c r="P456" s="2">
        <v>850.43922500000008</v>
      </c>
      <c r="R456" s="2" t="str">
        <f t="shared" si="130"/>
        <v>OK</v>
      </c>
    </row>
    <row r="457" spans="1:18">
      <c r="A457" s="7" t="s">
        <v>2962</v>
      </c>
      <c r="B457" s="13" t="s">
        <v>934</v>
      </c>
      <c r="C457" s="14" t="s">
        <v>13</v>
      </c>
      <c r="D457" s="21">
        <v>120</v>
      </c>
      <c r="E457" s="50">
        <f t="shared" si="125"/>
        <v>15.2</v>
      </c>
      <c r="F457" s="51">
        <f t="shared" si="126"/>
        <v>1824</v>
      </c>
      <c r="G457" s="51">
        <f t="shared" si="127"/>
        <v>19.46</v>
      </c>
      <c r="H457" s="51">
        <f t="shared" si="128"/>
        <v>2335.1999999999998</v>
      </c>
      <c r="I457" s="54">
        <f t="shared" si="129"/>
        <v>9.2946181342526723E-6</v>
      </c>
      <c r="K457" s="7" t="s">
        <v>12</v>
      </c>
      <c r="L457" s="34" t="s">
        <v>933</v>
      </c>
      <c r="N457" s="2">
        <v>15.25</v>
      </c>
      <c r="P457" s="2">
        <v>15.25</v>
      </c>
      <c r="R457" s="2" t="str">
        <f t="shared" si="130"/>
        <v>OK</v>
      </c>
    </row>
    <row r="458" spans="1:18" ht="47.25">
      <c r="A458" s="7" t="s">
        <v>2963</v>
      </c>
      <c r="B458" s="13" t="s">
        <v>929</v>
      </c>
      <c r="C458" s="14" t="s">
        <v>13</v>
      </c>
      <c r="D458" s="21">
        <v>16</v>
      </c>
      <c r="E458" s="50">
        <f t="shared" si="125"/>
        <v>323.69</v>
      </c>
      <c r="F458" s="51">
        <f t="shared" si="126"/>
        <v>5179.04</v>
      </c>
      <c r="G458" s="51">
        <f t="shared" si="127"/>
        <v>414.32</v>
      </c>
      <c r="H458" s="51">
        <f t="shared" si="128"/>
        <v>6629.12</v>
      </c>
      <c r="I458" s="54">
        <f t="shared" si="129"/>
        <v>2.6385379824484872E-5</v>
      </c>
      <c r="K458" s="7" t="s">
        <v>12</v>
      </c>
      <c r="L458" s="34" t="s">
        <v>928</v>
      </c>
      <c r="N458" s="2">
        <v>324.66000000000003</v>
      </c>
      <c r="P458" s="2">
        <v>324.66000000000003</v>
      </c>
      <c r="R458" s="2" t="str">
        <f t="shared" si="130"/>
        <v>OK</v>
      </c>
    </row>
    <row r="459" spans="1:18" ht="31.5">
      <c r="A459" s="7" t="s">
        <v>2964</v>
      </c>
      <c r="B459" s="13" t="s">
        <v>922</v>
      </c>
      <c r="C459" s="14" t="s">
        <v>13</v>
      </c>
      <c r="D459" s="21">
        <v>16</v>
      </c>
      <c r="E459" s="50">
        <f t="shared" si="125"/>
        <v>1042.3800000000001</v>
      </c>
      <c r="F459" s="51">
        <f t="shared" si="126"/>
        <v>16678.080000000002</v>
      </c>
      <c r="G459" s="51">
        <f t="shared" si="127"/>
        <v>1334.25</v>
      </c>
      <c r="H459" s="51">
        <f t="shared" si="128"/>
        <v>21348</v>
      </c>
      <c r="I459" s="54">
        <f t="shared" si="129"/>
        <v>8.49698132622585E-5</v>
      </c>
      <c r="K459" s="7" t="s">
        <v>12</v>
      </c>
      <c r="L459" s="34" t="s">
        <v>921</v>
      </c>
      <c r="N459" s="2">
        <v>1045.52</v>
      </c>
      <c r="P459" s="2">
        <v>1045.52</v>
      </c>
      <c r="R459" s="2" t="str">
        <f t="shared" si="130"/>
        <v>OK</v>
      </c>
    </row>
    <row r="460" spans="1:18" ht="31.5">
      <c r="A460" s="7" t="s">
        <v>2965</v>
      </c>
      <c r="B460" s="13" t="s">
        <v>936</v>
      </c>
      <c r="C460" s="14" t="s">
        <v>13</v>
      </c>
      <c r="D460" s="21">
        <v>120</v>
      </c>
      <c r="E460" s="50">
        <f t="shared" si="125"/>
        <v>87.45</v>
      </c>
      <c r="F460" s="51">
        <f t="shared" si="126"/>
        <v>10494</v>
      </c>
      <c r="G460" s="51">
        <f t="shared" si="127"/>
        <v>111.94</v>
      </c>
      <c r="H460" s="51">
        <f t="shared" si="128"/>
        <v>13432.8</v>
      </c>
      <c r="I460" s="54">
        <f t="shared" si="129"/>
        <v>5.3465547479354783E-5</v>
      </c>
      <c r="K460" s="7" t="s">
        <v>12</v>
      </c>
      <c r="L460" s="34" t="s">
        <v>935</v>
      </c>
      <c r="N460" s="2">
        <v>87.71</v>
      </c>
      <c r="P460" s="2">
        <v>87.71</v>
      </c>
      <c r="R460" s="2" t="str">
        <f t="shared" si="130"/>
        <v>OK</v>
      </c>
    </row>
    <row r="461" spans="1:18">
      <c r="A461" s="7" t="s">
        <v>2966</v>
      </c>
      <c r="B461" s="13" t="s">
        <v>2352</v>
      </c>
      <c r="C461" s="14" t="s">
        <v>13</v>
      </c>
      <c r="D461" s="21">
        <v>100</v>
      </c>
      <c r="E461" s="50">
        <f t="shared" si="125"/>
        <v>114.34</v>
      </c>
      <c r="F461" s="51">
        <f t="shared" si="126"/>
        <v>11434</v>
      </c>
      <c r="G461" s="51">
        <f t="shared" si="127"/>
        <v>146.36000000000001</v>
      </c>
      <c r="H461" s="51">
        <f t="shared" si="128"/>
        <v>14636</v>
      </c>
      <c r="I461" s="54">
        <f t="shared" si="129"/>
        <v>5.8254552506390081E-5</v>
      </c>
      <c r="K461" s="7" t="s">
        <v>159</v>
      </c>
      <c r="L461" s="34" t="s">
        <v>2351</v>
      </c>
      <c r="N461" s="2">
        <v>114.68</v>
      </c>
      <c r="P461" s="2">
        <v>114.68</v>
      </c>
      <c r="R461" s="2" t="str">
        <f t="shared" si="130"/>
        <v>OK</v>
      </c>
    </row>
    <row r="462" spans="1:18">
      <c r="A462" s="7" t="s">
        <v>2967</v>
      </c>
      <c r="B462" s="13" t="s">
        <v>2350</v>
      </c>
      <c r="C462" s="14" t="s">
        <v>13</v>
      </c>
      <c r="D462" s="21">
        <v>100</v>
      </c>
      <c r="E462" s="50">
        <f t="shared" si="125"/>
        <v>75.650000000000006</v>
      </c>
      <c r="F462" s="51">
        <f t="shared" si="126"/>
        <v>7565</v>
      </c>
      <c r="G462" s="51">
        <f t="shared" si="127"/>
        <v>96.83</v>
      </c>
      <c r="H462" s="51">
        <f t="shared" si="128"/>
        <v>9683</v>
      </c>
      <c r="I462" s="54">
        <f t="shared" si="129"/>
        <v>3.8540505050517569E-5</v>
      </c>
      <c r="K462" s="7" t="s">
        <v>159</v>
      </c>
      <c r="L462" s="34" t="s">
        <v>2349</v>
      </c>
      <c r="N462" s="2">
        <v>75.88</v>
      </c>
      <c r="P462" s="2">
        <v>75.88</v>
      </c>
      <c r="R462" s="2" t="str">
        <f t="shared" si="130"/>
        <v>OK</v>
      </c>
    </row>
    <row r="463" spans="1:18">
      <c r="A463" s="7" t="s">
        <v>2968</v>
      </c>
      <c r="B463" s="13" t="s">
        <v>2348</v>
      </c>
      <c r="C463" s="14" t="s">
        <v>13</v>
      </c>
      <c r="D463" s="21">
        <v>40</v>
      </c>
      <c r="E463" s="50">
        <f t="shared" si="125"/>
        <v>314.93</v>
      </c>
      <c r="F463" s="51">
        <f t="shared" si="126"/>
        <v>12597.2</v>
      </c>
      <c r="G463" s="51">
        <f t="shared" si="127"/>
        <v>403.11</v>
      </c>
      <c r="H463" s="51">
        <f t="shared" si="128"/>
        <v>16124.4</v>
      </c>
      <c r="I463" s="54">
        <f t="shared" si="129"/>
        <v>6.4178717302134202E-5</v>
      </c>
      <c r="K463" s="7" t="s">
        <v>159</v>
      </c>
      <c r="L463" s="34" t="s">
        <v>2347</v>
      </c>
      <c r="N463" s="2">
        <v>315.88</v>
      </c>
      <c r="P463" s="2">
        <v>315.88</v>
      </c>
      <c r="R463" s="2" t="str">
        <f t="shared" si="130"/>
        <v>OK</v>
      </c>
    </row>
    <row r="464" spans="1:18">
      <c r="A464" s="7" t="s">
        <v>2969</v>
      </c>
      <c r="B464" s="13" t="s">
        <v>2354</v>
      </c>
      <c r="C464" s="14" t="s">
        <v>13</v>
      </c>
      <c r="D464" s="21">
        <v>100</v>
      </c>
      <c r="E464" s="50">
        <f t="shared" si="125"/>
        <v>106.46</v>
      </c>
      <c r="F464" s="51">
        <f t="shared" si="126"/>
        <v>10646</v>
      </c>
      <c r="G464" s="51">
        <f t="shared" si="127"/>
        <v>136.27000000000001</v>
      </c>
      <c r="H464" s="51">
        <f t="shared" si="128"/>
        <v>13627</v>
      </c>
      <c r="I464" s="54">
        <f t="shared" si="129"/>
        <v>5.4238506901105331E-5</v>
      </c>
      <c r="K464" s="7" t="s">
        <v>159</v>
      </c>
      <c r="L464" s="34" t="s">
        <v>2353</v>
      </c>
      <c r="N464" s="2">
        <v>106.78</v>
      </c>
      <c r="P464" s="2">
        <v>106.78</v>
      </c>
      <c r="R464" s="2" t="str">
        <f t="shared" si="130"/>
        <v>OK</v>
      </c>
    </row>
    <row r="465" spans="1:18">
      <c r="A465" s="7" t="s">
        <v>2970</v>
      </c>
      <c r="B465" s="13" t="s">
        <v>2356</v>
      </c>
      <c r="C465" s="14" t="s">
        <v>13</v>
      </c>
      <c r="D465" s="21">
        <v>100</v>
      </c>
      <c r="E465" s="50">
        <f t="shared" si="125"/>
        <v>372.39</v>
      </c>
      <c r="F465" s="51">
        <f t="shared" si="126"/>
        <v>37239</v>
      </c>
      <c r="G465" s="51">
        <f t="shared" si="127"/>
        <v>476.66</v>
      </c>
      <c r="H465" s="51">
        <f t="shared" si="128"/>
        <v>47666</v>
      </c>
      <c r="I465" s="54">
        <f t="shared" si="129"/>
        <v>1.8972133778146963E-4</v>
      </c>
      <c r="K465" s="7" t="s">
        <v>159</v>
      </c>
      <c r="L465" s="34" t="s">
        <v>2355</v>
      </c>
      <c r="N465" s="2">
        <v>373.51</v>
      </c>
      <c r="P465" s="2">
        <v>373.51</v>
      </c>
      <c r="R465" s="2" t="str">
        <f t="shared" si="130"/>
        <v>OK</v>
      </c>
    </row>
    <row r="466" spans="1:18">
      <c r="A466" s="7" t="s">
        <v>2971</v>
      </c>
      <c r="B466" s="13" t="s">
        <v>2358</v>
      </c>
      <c r="C466" s="14" t="s">
        <v>13</v>
      </c>
      <c r="D466" s="21">
        <v>800</v>
      </c>
      <c r="E466" s="50">
        <f t="shared" si="125"/>
        <v>44.83</v>
      </c>
      <c r="F466" s="51">
        <f t="shared" si="126"/>
        <v>35864</v>
      </c>
      <c r="G466" s="51">
        <f t="shared" si="127"/>
        <v>57.38</v>
      </c>
      <c r="H466" s="51">
        <f t="shared" si="128"/>
        <v>45904</v>
      </c>
      <c r="I466" s="54">
        <f t="shared" si="129"/>
        <v>1.8270818381069487E-4</v>
      </c>
      <c r="K466" s="7" t="s">
        <v>159</v>
      </c>
      <c r="L466" s="34" t="s">
        <v>2357</v>
      </c>
      <c r="N466" s="2">
        <v>44.96</v>
      </c>
      <c r="P466" s="2">
        <v>44.96</v>
      </c>
      <c r="R466" s="2" t="str">
        <f t="shared" si="130"/>
        <v>OK</v>
      </c>
    </row>
    <row r="467" spans="1:18" ht="31.5">
      <c r="A467" s="7" t="s">
        <v>2972</v>
      </c>
      <c r="B467" s="13" t="s">
        <v>958</v>
      </c>
      <c r="C467" s="14" t="s">
        <v>162</v>
      </c>
      <c r="D467" s="15">
        <v>250</v>
      </c>
      <c r="E467" s="50">
        <f t="shared" si="125"/>
        <v>214.67</v>
      </c>
      <c r="F467" s="51">
        <f t="shared" si="126"/>
        <v>53667.5</v>
      </c>
      <c r="G467" s="51">
        <f t="shared" si="127"/>
        <v>274.77999999999997</v>
      </c>
      <c r="H467" s="51">
        <f t="shared" si="128"/>
        <v>68695</v>
      </c>
      <c r="I467" s="54">
        <f t="shared" si="129"/>
        <v>2.7342145971757763E-4</v>
      </c>
      <c r="K467" s="7" t="s">
        <v>159</v>
      </c>
      <c r="L467" s="34" t="s">
        <v>957</v>
      </c>
      <c r="N467" s="2">
        <v>215.32</v>
      </c>
      <c r="P467" s="2">
        <v>215.32</v>
      </c>
      <c r="R467" s="2" t="str">
        <f t="shared" si="130"/>
        <v>OK</v>
      </c>
    </row>
    <row r="468" spans="1:18" ht="31.5">
      <c r="A468" s="7" t="s">
        <v>2973</v>
      </c>
      <c r="B468" s="13" t="s">
        <v>959</v>
      </c>
      <c r="C468" s="14" t="s">
        <v>13</v>
      </c>
      <c r="D468" s="21">
        <v>60</v>
      </c>
      <c r="E468" s="50">
        <f t="shared" si="125"/>
        <v>337.46</v>
      </c>
      <c r="F468" s="51">
        <f t="shared" si="126"/>
        <v>20247.599999999999</v>
      </c>
      <c r="G468" s="51">
        <f t="shared" si="127"/>
        <v>431.95</v>
      </c>
      <c r="H468" s="51">
        <f t="shared" si="128"/>
        <v>25917</v>
      </c>
      <c r="I468" s="54">
        <f t="shared" si="129"/>
        <v>1.0315545485843889E-4</v>
      </c>
      <c r="K468" s="7" t="s">
        <v>736</v>
      </c>
      <c r="L468" s="34" t="s">
        <v>3949</v>
      </c>
      <c r="N468" s="2">
        <v>338.47834</v>
      </c>
      <c r="P468" s="2">
        <v>338.47834</v>
      </c>
      <c r="R468" s="2" t="str">
        <f t="shared" si="130"/>
        <v>OK</v>
      </c>
    </row>
    <row r="469" spans="1:18" ht="31.5">
      <c r="A469" s="7" t="s">
        <v>2974</v>
      </c>
      <c r="B469" s="13" t="s">
        <v>960</v>
      </c>
      <c r="C469" s="14" t="s">
        <v>13</v>
      </c>
      <c r="D469" s="21">
        <v>60</v>
      </c>
      <c r="E469" s="50">
        <f t="shared" si="125"/>
        <v>401.28</v>
      </c>
      <c r="F469" s="51">
        <f t="shared" si="126"/>
        <v>24076.799999999999</v>
      </c>
      <c r="G469" s="51">
        <f t="shared" si="127"/>
        <v>513.64</v>
      </c>
      <c r="H469" s="51">
        <f t="shared" si="128"/>
        <v>30818.400000000001</v>
      </c>
      <c r="I469" s="54">
        <f t="shared" si="129"/>
        <v>1.2266412277691529E-4</v>
      </c>
      <c r="K469" s="7" t="s">
        <v>736</v>
      </c>
      <c r="L469" s="34" t="s">
        <v>3950</v>
      </c>
      <c r="N469" s="2">
        <v>402.49</v>
      </c>
      <c r="P469" s="2">
        <v>402.49</v>
      </c>
      <c r="R469" s="2" t="str">
        <f t="shared" si="130"/>
        <v>OK</v>
      </c>
    </row>
    <row r="470" spans="1:18" ht="31.5">
      <c r="A470" s="7" t="s">
        <v>2975</v>
      </c>
      <c r="B470" s="13" t="s">
        <v>961</v>
      </c>
      <c r="C470" s="14" t="s">
        <v>13</v>
      </c>
      <c r="D470" s="21">
        <v>60</v>
      </c>
      <c r="E470" s="50">
        <f t="shared" si="125"/>
        <v>471.39</v>
      </c>
      <c r="F470" s="51">
        <f t="shared" si="126"/>
        <v>28283.4</v>
      </c>
      <c r="G470" s="51">
        <f t="shared" si="127"/>
        <v>603.38</v>
      </c>
      <c r="H470" s="51">
        <f t="shared" si="128"/>
        <v>36202.800000000003</v>
      </c>
      <c r="I470" s="54">
        <f t="shared" si="129"/>
        <v>1.4409523869078565E-4</v>
      </c>
      <c r="K470" s="7" t="s">
        <v>736</v>
      </c>
      <c r="L470" s="34" t="s">
        <v>3951</v>
      </c>
      <c r="N470" s="2">
        <v>472.80373000000003</v>
      </c>
      <c r="P470" s="2">
        <v>472.80373000000003</v>
      </c>
      <c r="R470" s="2" t="str">
        <f t="shared" si="130"/>
        <v>OK</v>
      </c>
    </row>
    <row r="471" spans="1:18" ht="31.5">
      <c r="A471" s="7" t="s">
        <v>2976</v>
      </c>
      <c r="B471" s="13" t="s">
        <v>962</v>
      </c>
      <c r="C471" s="14" t="s">
        <v>13</v>
      </c>
      <c r="D471" s="21">
        <v>60</v>
      </c>
      <c r="E471" s="50">
        <f t="shared" si="125"/>
        <v>586.79999999999995</v>
      </c>
      <c r="F471" s="51">
        <f t="shared" si="126"/>
        <v>35208</v>
      </c>
      <c r="G471" s="51">
        <f t="shared" si="127"/>
        <v>751.1</v>
      </c>
      <c r="H471" s="51">
        <f t="shared" si="128"/>
        <v>45066</v>
      </c>
      <c r="I471" s="54">
        <f t="shared" si="129"/>
        <v>1.7937275643980426E-4</v>
      </c>
      <c r="K471" s="7" t="s">
        <v>736</v>
      </c>
      <c r="L471" s="34" t="s">
        <v>3952</v>
      </c>
      <c r="N471" s="2">
        <v>588.56400499999995</v>
      </c>
      <c r="P471" s="2">
        <v>588.56400499999995</v>
      </c>
      <c r="R471" s="2" t="str">
        <f t="shared" si="130"/>
        <v>OK</v>
      </c>
    </row>
    <row r="472" spans="1:18" ht="31.5">
      <c r="A472" s="7" t="s">
        <v>2977</v>
      </c>
      <c r="B472" s="13" t="s">
        <v>964</v>
      </c>
      <c r="C472" s="14" t="s">
        <v>13</v>
      </c>
      <c r="D472" s="21">
        <v>100</v>
      </c>
      <c r="E472" s="50">
        <f t="shared" si="125"/>
        <v>60.69</v>
      </c>
      <c r="F472" s="51">
        <f t="shared" si="126"/>
        <v>6069</v>
      </c>
      <c r="G472" s="51">
        <f t="shared" si="127"/>
        <v>77.680000000000007</v>
      </c>
      <c r="H472" s="51">
        <f t="shared" si="128"/>
        <v>7768</v>
      </c>
      <c r="I472" s="54">
        <f t="shared" si="129"/>
        <v>3.091837687002174E-5</v>
      </c>
      <c r="K472" s="7" t="s">
        <v>12</v>
      </c>
      <c r="L472" s="34" t="s">
        <v>963</v>
      </c>
      <c r="N472" s="2">
        <v>60.87</v>
      </c>
      <c r="P472" s="2">
        <v>60.87</v>
      </c>
      <c r="R472" s="2" t="str">
        <f t="shared" si="130"/>
        <v>OK</v>
      </c>
    </row>
    <row r="473" spans="1:18">
      <c r="A473" s="7" t="s">
        <v>2978</v>
      </c>
      <c r="B473" s="13" t="s">
        <v>946</v>
      </c>
      <c r="C473" s="14" t="s">
        <v>13</v>
      </c>
      <c r="D473" s="21">
        <v>250</v>
      </c>
      <c r="E473" s="50">
        <f t="shared" si="125"/>
        <v>45.72</v>
      </c>
      <c r="F473" s="51">
        <f t="shared" si="126"/>
        <v>11430</v>
      </c>
      <c r="G473" s="51">
        <f t="shared" si="127"/>
        <v>58.52</v>
      </c>
      <c r="H473" s="51">
        <f t="shared" si="128"/>
        <v>14630</v>
      </c>
      <c r="I473" s="54">
        <f t="shared" si="129"/>
        <v>5.8230671164832387E-5</v>
      </c>
      <c r="K473" s="7" t="s">
        <v>736</v>
      </c>
      <c r="L473" s="45" t="s">
        <v>3953</v>
      </c>
      <c r="N473" s="2">
        <v>45.861905</v>
      </c>
      <c r="P473" s="2">
        <v>45.861905</v>
      </c>
      <c r="R473" s="2" t="str">
        <f t="shared" si="130"/>
        <v>OK</v>
      </c>
    </row>
    <row r="474" spans="1:18">
      <c r="A474" s="7" t="s">
        <v>2979</v>
      </c>
      <c r="B474" s="13" t="s">
        <v>947</v>
      </c>
      <c r="C474" s="14" t="s">
        <v>13</v>
      </c>
      <c r="D474" s="21">
        <v>250</v>
      </c>
      <c r="E474" s="50">
        <f t="shared" si="125"/>
        <v>129.96</v>
      </c>
      <c r="F474" s="51">
        <f t="shared" si="126"/>
        <v>32490</v>
      </c>
      <c r="G474" s="51">
        <f t="shared" si="127"/>
        <v>166.35</v>
      </c>
      <c r="H474" s="51">
        <f t="shared" si="128"/>
        <v>41587.5</v>
      </c>
      <c r="I474" s="54">
        <f t="shared" si="129"/>
        <v>1.6552754867173389E-4</v>
      </c>
      <c r="K474" s="7" t="s">
        <v>736</v>
      </c>
      <c r="L474" s="45" t="s">
        <v>3954</v>
      </c>
      <c r="N474" s="2">
        <v>130.35</v>
      </c>
      <c r="P474" s="2">
        <v>130.35</v>
      </c>
      <c r="R474" s="2" t="str">
        <f t="shared" si="130"/>
        <v>OK</v>
      </c>
    </row>
    <row r="475" spans="1:18">
      <c r="A475" s="7" t="s">
        <v>2980</v>
      </c>
      <c r="B475" s="13" t="s">
        <v>943</v>
      </c>
      <c r="C475" s="14" t="s">
        <v>13</v>
      </c>
      <c r="D475" s="21">
        <v>250</v>
      </c>
      <c r="E475" s="50">
        <f t="shared" si="125"/>
        <v>24.07</v>
      </c>
      <c r="F475" s="51">
        <f t="shared" si="126"/>
        <v>6017.5</v>
      </c>
      <c r="G475" s="51">
        <f t="shared" si="127"/>
        <v>30.81</v>
      </c>
      <c r="H475" s="51">
        <f t="shared" si="128"/>
        <v>7702.5</v>
      </c>
      <c r="I475" s="54">
        <f t="shared" si="129"/>
        <v>3.0657672224683627E-5</v>
      </c>
      <c r="K475" s="7" t="s">
        <v>736</v>
      </c>
      <c r="L475" s="45" t="s">
        <v>3955</v>
      </c>
      <c r="N475" s="2">
        <v>24.141394999999999</v>
      </c>
      <c r="P475" s="2">
        <v>24.141394999999999</v>
      </c>
      <c r="R475" s="2" t="str">
        <f t="shared" si="130"/>
        <v>OK</v>
      </c>
    </row>
    <row r="476" spans="1:18">
      <c r="A476" s="7" t="s">
        <v>2981</v>
      </c>
      <c r="B476" s="13" t="s">
        <v>944</v>
      </c>
      <c r="C476" s="14" t="s">
        <v>13</v>
      </c>
      <c r="D476" s="21">
        <v>250</v>
      </c>
      <c r="E476" s="50">
        <f t="shared" si="125"/>
        <v>33.69</v>
      </c>
      <c r="F476" s="51">
        <f t="shared" si="126"/>
        <v>8422.5</v>
      </c>
      <c r="G476" s="51">
        <f t="shared" si="127"/>
        <v>43.12</v>
      </c>
      <c r="H476" s="51">
        <f t="shared" si="128"/>
        <v>10780</v>
      </c>
      <c r="I476" s="54">
        <f t="shared" si="129"/>
        <v>4.2906810331981758E-5</v>
      </c>
      <c r="K476" s="7" t="s">
        <v>736</v>
      </c>
      <c r="L476" s="45" t="s">
        <v>3956</v>
      </c>
      <c r="N476" s="2">
        <v>33.79</v>
      </c>
      <c r="P476" s="2">
        <v>33.79</v>
      </c>
      <c r="R476" s="2" t="str">
        <f t="shared" si="130"/>
        <v>OK</v>
      </c>
    </row>
    <row r="477" spans="1:18">
      <c r="A477" s="7" t="s">
        <v>2982</v>
      </c>
      <c r="B477" s="13" t="s">
        <v>948</v>
      </c>
      <c r="C477" s="14" t="s">
        <v>13</v>
      </c>
      <c r="D477" s="21">
        <v>250</v>
      </c>
      <c r="E477" s="50">
        <f t="shared" si="125"/>
        <v>156.44</v>
      </c>
      <c r="F477" s="51">
        <f t="shared" si="126"/>
        <v>39110</v>
      </c>
      <c r="G477" s="51">
        <f t="shared" si="127"/>
        <v>200.24</v>
      </c>
      <c r="H477" s="51">
        <f t="shared" si="128"/>
        <v>50060</v>
      </c>
      <c r="I477" s="54">
        <f t="shared" si="129"/>
        <v>1.9924999306298767E-4</v>
      </c>
      <c r="K477" s="7" t="s">
        <v>736</v>
      </c>
      <c r="L477" s="45" t="s">
        <v>3957</v>
      </c>
      <c r="N477" s="2">
        <v>156.907825</v>
      </c>
      <c r="P477" s="2">
        <v>156.907825</v>
      </c>
      <c r="R477" s="2" t="str">
        <f t="shared" si="130"/>
        <v>OK</v>
      </c>
    </row>
    <row r="478" spans="1:18">
      <c r="A478" s="7" t="s">
        <v>2983</v>
      </c>
      <c r="B478" s="13" t="s">
        <v>945</v>
      </c>
      <c r="C478" s="14" t="s">
        <v>13</v>
      </c>
      <c r="D478" s="21">
        <v>250</v>
      </c>
      <c r="E478" s="50">
        <f t="shared" si="125"/>
        <v>28.88</v>
      </c>
      <c r="F478" s="51">
        <f t="shared" si="126"/>
        <v>7220</v>
      </c>
      <c r="G478" s="51">
        <f t="shared" si="127"/>
        <v>36.97</v>
      </c>
      <c r="H478" s="51">
        <f t="shared" si="128"/>
        <v>9242.5</v>
      </c>
      <c r="I478" s="54">
        <f t="shared" si="129"/>
        <v>3.6787216557823877E-5</v>
      </c>
      <c r="K478" s="7" t="s">
        <v>736</v>
      </c>
      <c r="L478" s="45" t="s">
        <v>3958</v>
      </c>
      <c r="N478" s="2">
        <v>28.968174999999999</v>
      </c>
      <c r="P478" s="2">
        <v>28.968174999999999</v>
      </c>
      <c r="R478" s="2" t="str">
        <f t="shared" si="130"/>
        <v>OK</v>
      </c>
    </row>
    <row r="479" spans="1:18">
      <c r="A479" s="7" t="s">
        <v>2984</v>
      </c>
      <c r="B479" s="13" t="s">
        <v>949</v>
      </c>
      <c r="C479" s="14" t="s">
        <v>13</v>
      </c>
      <c r="D479" s="21">
        <v>1800</v>
      </c>
      <c r="E479" s="50">
        <f t="shared" si="125"/>
        <v>28.88</v>
      </c>
      <c r="F479" s="51">
        <f t="shared" si="126"/>
        <v>51984</v>
      </c>
      <c r="G479" s="51">
        <f t="shared" si="127"/>
        <v>36.97</v>
      </c>
      <c r="H479" s="51">
        <f t="shared" si="128"/>
        <v>66546</v>
      </c>
      <c r="I479" s="54">
        <f t="shared" si="129"/>
        <v>2.6486795921633192E-4</v>
      </c>
      <c r="K479" s="7" t="s">
        <v>736</v>
      </c>
      <c r="L479" s="45" t="s">
        <v>3959</v>
      </c>
      <c r="N479" s="2">
        <v>28.968174999999999</v>
      </c>
      <c r="P479" s="2">
        <v>28.968174999999999</v>
      </c>
      <c r="R479" s="2" t="str">
        <f t="shared" si="130"/>
        <v>OK</v>
      </c>
    </row>
    <row r="480" spans="1:18">
      <c r="A480" s="7" t="s">
        <v>2985</v>
      </c>
      <c r="B480" s="13" t="s">
        <v>950</v>
      </c>
      <c r="C480" s="14" t="s">
        <v>13</v>
      </c>
      <c r="D480" s="21">
        <v>10</v>
      </c>
      <c r="E480" s="50">
        <f t="shared" si="125"/>
        <v>48.14</v>
      </c>
      <c r="F480" s="51">
        <f t="shared" si="126"/>
        <v>481.4</v>
      </c>
      <c r="G480" s="51">
        <f t="shared" si="127"/>
        <v>61.62</v>
      </c>
      <c r="H480" s="51">
        <f t="shared" si="128"/>
        <v>616.20000000000005</v>
      </c>
      <c r="I480" s="54">
        <f t="shared" si="129"/>
        <v>2.4526137779746905E-6</v>
      </c>
      <c r="K480" s="7" t="s">
        <v>736</v>
      </c>
      <c r="L480" s="45" t="s">
        <v>3960</v>
      </c>
      <c r="N480" s="2">
        <v>48.282789999999999</v>
      </c>
      <c r="P480" s="2">
        <v>48.282789999999999</v>
      </c>
      <c r="R480" s="2" t="str">
        <f t="shared" si="130"/>
        <v>OK</v>
      </c>
    </row>
    <row r="481" spans="1:18">
      <c r="A481" s="7" t="s">
        <v>2986</v>
      </c>
      <c r="B481" s="13" t="s">
        <v>951</v>
      </c>
      <c r="C481" s="14" t="s">
        <v>13</v>
      </c>
      <c r="D481" s="21">
        <v>50</v>
      </c>
      <c r="E481" s="50">
        <f t="shared" si="125"/>
        <v>43.32</v>
      </c>
      <c r="F481" s="51">
        <f t="shared" ref="F481:F512" si="131">ROUND(D481*E481,2)</f>
        <v>2166</v>
      </c>
      <c r="G481" s="51">
        <f t="shared" si="127"/>
        <v>55.45</v>
      </c>
      <c r="H481" s="51">
        <f t="shared" si="128"/>
        <v>2772.5</v>
      </c>
      <c r="I481" s="54">
        <f t="shared" si="129"/>
        <v>1.1035169911448926E-5</v>
      </c>
      <c r="K481" s="7" t="s">
        <v>736</v>
      </c>
      <c r="L481" s="45" t="s">
        <v>3961</v>
      </c>
      <c r="N481" s="2">
        <v>43.448515</v>
      </c>
      <c r="P481" s="2">
        <v>43.448515</v>
      </c>
      <c r="R481" s="2" t="str">
        <f t="shared" si="130"/>
        <v>OK</v>
      </c>
    </row>
    <row r="482" spans="1:18">
      <c r="A482" s="7" t="s">
        <v>2987</v>
      </c>
      <c r="B482" s="13" t="s">
        <v>952</v>
      </c>
      <c r="C482" s="14" t="s">
        <v>13</v>
      </c>
      <c r="D482" s="21">
        <v>1600</v>
      </c>
      <c r="E482" s="50">
        <f t="shared" si="125"/>
        <v>48.14</v>
      </c>
      <c r="F482" s="51">
        <f t="shared" si="131"/>
        <v>77024</v>
      </c>
      <c r="G482" s="51">
        <f t="shared" si="127"/>
        <v>61.62</v>
      </c>
      <c r="H482" s="51">
        <f t="shared" si="128"/>
        <v>98592</v>
      </c>
      <c r="I482" s="54">
        <f t="shared" si="129"/>
        <v>3.9241820447595045E-4</v>
      </c>
      <c r="K482" s="7" t="s">
        <v>736</v>
      </c>
      <c r="L482" s="45" t="s">
        <v>3962</v>
      </c>
      <c r="N482" s="2">
        <v>48.282789999999999</v>
      </c>
      <c r="P482" s="2">
        <v>48.282789999999999</v>
      </c>
      <c r="R482" s="2" t="str">
        <f t="shared" si="130"/>
        <v>OK</v>
      </c>
    </row>
    <row r="483" spans="1:18">
      <c r="A483" s="7" t="s">
        <v>2988</v>
      </c>
      <c r="B483" s="13" t="s">
        <v>938</v>
      </c>
      <c r="C483" s="14" t="s">
        <v>13</v>
      </c>
      <c r="D483" s="21">
        <v>1200</v>
      </c>
      <c r="E483" s="50">
        <f t="shared" si="125"/>
        <v>20.7</v>
      </c>
      <c r="F483" s="51">
        <f t="shared" si="131"/>
        <v>24840</v>
      </c>
      <c r="G483" s="51">
        <f t="shared" si="127"/>
        <v>26.5</v>
      </c>
      <c r="H483" s="51">
        <f t="shared" si="128"/>
        <v>31800</v>
      </c>
      <c r="I483" s="54">
        <f t="shared" si="129"/>
        <v>1.2657111025575325E-4</v>
      </c>
      <c r="K483" s="7" t="s">
        <v>736</v>
      </c>
      <c r="L483" s="45" t="s">
        <v>3963</v>
      </c>
      <c r="N483" s="2">
        <v>20.761150000000001</v>
      </c>
      <c r="P483" s="2">
        <v>20.761150000000001</v>
      </c>
      <c r="R483" s="2" t="str">
        <f t="shared" si="130"/>
        <v>OK</v>
      </c>
    </row>
    <row r="484" spans="1:18">
      <c r="A484" s="7" t="s">
        <v>2989</v>
      </c>
      <c r="B484" s="13" t="s">
        <v>939</v>
      </c>
      <c r="C484" s="14" t="s">
        <v>13</v>
      </c>
      <c r="D484" s="21">
        <v>400</v>
      </c>
      <c r="E484" s="50">
        <f t="shared" si="125"/>
        <v>105.89</v>
      </c>
      <c r="F484" s="51">
        <f t="shared" si="131"/>
        <v>42356</v>
      </c>
      <c r="G484" s="51">
        <f t="shared" si="127"/>
        <v>135.54</v>
      </c>
      <c r="H484" s="51">
        <f t="shared" si="128"/>
        <v>54216</v>
      </c>
      <c r="I484" s="54">
        <f t="shared" si="129"/>
        <v>2.1579180231528044E-4</v>
      </c>
      <c r="K484" s="7" t="s">
        <v>736</v>
      </c>
      <c r="L484" s="45" t="s">
        <v>3964</v>
      </c>
      <c r="N484" s="2">
        <v>106.211645</v>
      </c>
      <c r="P484" s="2">
        <v>106.211645</v>
      </c>
      <c r="R484" s="2" t="str">
        <f t="shared" si="130"/>
        <v>OK</v>
      </c>
    </row>
    <row r="485" spans="1:18">
      <c r="A485" s="7" t="s">
        <v>2990</v>
      </c>
      <c r="B485" s="13" t="s">
        <v>942</v>
      </c>
      <c r="C485" s="14" t="s">
        <v>13</v>
      </c>
      <c r="D485" s="21">
        <v>600</v>
      </c>
      <c r="E485" s="50">
        <f t="shared" si="125"/>
        <v>81.83</v>
      </c>
      <c r="F485" s="51">
        <f t="shared" si="131"/>
        <v>49098</v>
      </c>
      <c r="G485" s="51">
        <f t="shared" si="127"/>
        <v>104.74</v>
      </c>
      <c r="H485" s="51">
        <f t="shared" si="128"/>
        <v>62844</v>
      </c>
      <c r="I485" s="54">
        <f t="shared" si="129"/>
        <v>2.5013317147523764E-4</v>
      </c>
      <c r="K485" s="7" t="s">
        <v>736</v>
      </c>
      <c r="L485" s="45" t="s">
        <v>3965</v>
      </c>
      <c r="N485" s="2">
        <v>82.077744999999993</v>
      </c>
      <c r="P485" s="2">
        <v>82.077744999999993</v>
      </c>
      <c r="R485" s="2" t="str">
        <f t="shared" si="130"/>
        <v>OK</v>
      </c>
    </row>
    <row r="486" spans="1:18">
      <c r="A486" s="7" t="s">
        <v>2991</v>
      </c>
      <c r="B486" s="13" t="s">
        <v>940</v>
      </c>
      <c r="C486" s="14" t="s">
        <v>13</v>
      </c>
      <c r="D486" s="21">
        <v>400</v>
      </c>
      <c r="E486" s="50">
        <f t="shared" si="125"/>
        <v>38.51</v>
      </c>
      <c r="F486" s="51">
        <f t="shared" si="131"/>
        <v>15404</v>
      </c>
      <c r="G486" s="51">
        <f t="shared" si="127"/>
        <v>49.29</v>
      </c>
      <c r="H486" s="51">
        <f t="shared" si="128"/>
        <v>19716</v>
      </c>
      <c r="I486" s="54">
        <f t="shared" si="129"/>
        <v>7.8474088358567012E-5</v>
      </c>
      <c r="K486" s="7" t="s">
        <v>736</v>
      </c>
      <c r="L486" s="45" t="s">
        <v>3966</v>
      </c>
      <c r="N486" s="2">
        <v>38.621735000000001</v>
      </c>
      <c r="P486" s="2">
        <v>38.621735000000001</v>
      </c>
      <c r="R486" s="2" t="str">
        <f t="shared" si="130"/>
        <v>OK</v>
      </c>
    </row>
    <row r="487" spans="1:18">
      <c r="A487" s="7" t="s">
        <v>2992</v>
      </c>
      <c r="B487" s="13" t="s">
        <v>941</v>
      </c>
      <c r="C487" s="14" t="s">
        <v>13</v>
      </c>
      <c r="D487" s="21">
        <v>600</v>
      </c>
      <c r="E487" s="50">
        <f t="shared" si="125"/>
        <v>52.95</v>
      </c>
      <c r="F487" s="51">
        <f t="shared" si="131"/>
        <v>31770</v>
      </c>
      <c r="G487" s="51">
        <f t="shared" si="127"/>
        <v>67.78</v>
      </c>
      <c r="H487" s="51">
        <f t="shared" si="128"/>
        <v>40668</v>
      </c>
      <c r="I487" s="54">
        <f t="shared" si="129"/>
        <v>1.6186773307801802E-4</v>
      </c>
      <c r="K487" s="7" t="s">
        <v>736</v>
      </c>
      <c r="L487" s="45" t="s">
        <v>3967</v>
      </c>
      <c r="N487" s="2">
        <v>53.109569999999998</v>
      </c>
      <c r="P487" s="2">
        <v>53.109569999999998</v>
      </c>
      <c r="R487" s="2" t="str">
        <f t="shared" si="130"/>
        <v>OK</v>
      </c>
    </row>
    <row r="488" spans="1:18" ht="31.5">
      <c r="A488" s="7" t="s">
        <v>2993</v>
      </c>
      <c r="B488" s="13" t="s">
        <v>988</v>
      </c>
      <c r="C488" s="14" t="s">
        <v>13</v>
      </c>
      <c r="D488" s="21">
        <v>120</v>
      </c>
      <c r="E488" s="50">
        <f t="shared" si="125"/>
        <v>45.07</v>
      </c>
      <c r="F488" s="51">
        <f t="shared" si="131"/>
        <v>5408.4</v>
      </c>
      <c r="G488" s="51">
        <f t="shared" si="127"/>
        <v>57.69</v>
      </c>
      <c r="H488" s="51">
        <f t="shared" si="128"/>
        <v>6922.8</v>
      </c>
      <c r="I488" s="54">
        <f t="shared" si="129"/>
        <v>2.7554291889261904E-5</v>
      </c>
      <c r="K488" s="7" t="s">
        <v>736</v>
      </c>
      <c r="L488" s="34" t="s">
        <v>3968</v>
      </c>
      <c r="N488" s="2">
        <v>45.206000000000003</v>
      </c>
      <c r="P488" s="2">
        <v>45.206000000000003</v>
      </c>
      <c r="R488" s="2" t="str">
        <f t="shared" si="130"/>
        <v>OK</v>
      </c>
    </row>
    <row r="489" spans="1:18" ht="31.5">
      <c r="A489" s="7" t="s">
        <v>2994</v>
      </c>
      <c r="B489" s="13" t="s">
        <v>986</v>
      </c>
      <c r="C489" s="14" t="s">
        <v>13</v>
      </c>
      <c r="D489" s="21">
        <v>120</v>
      </c>
      <c r="E489" s="50">
        <f t="shared" si="125"/>
        <v>62.54</v>
      </c>
      <c r="F489" s="51">
        <f t="shared" si="131"/>
        <v>7504.8</v>
      </c>
      <c r="G489" s="51">
        <f t="shared" si="127"/>
        <v>80.05</v>
      </c>
      <c r="H489" s="51">
        <f t="shared" si="128"/>
        <v>9606</v>
      </c>
      <c r="I489" s="54">
        <f t="shared" si="129"/>
        <v>3.8234027833860556E-5</v>
      </c>
      <c r="K489" s="7" t="s">
        <v>736</v>
      </c>
      <c r="L489" s="34" t="s">
        <v>3969</v>
      </c>
      <c r="N489" s="2">
        <v>62.73</v>
      </c>
      <c r="P489" s="2">
        <v>62.73</v>
      </c>
      <c r="R489" s="2" t="str">
        <f t="shared" si="130"/>
        <v>OK</v>
      </c>
    </row>
    <row r="490" spans="1:18" ht="31.5">
      <c r="A490" s="7" t="s">
        <v>2995</v>
      </c>
      <c r="B490" s="13" t="s">
        <v>987</v>
      </c>
      <c r="C490" s="14" t="s">
        <v>13</v>
      </c>
      <c r="D490" s="21">
        <v>120</v>
      </c>
      <c r="E490" s="50">
        <f t="shared" si="125"/>
        <v>64.5</v>
      </c>
      <c r="F490" s="51">
        <f t="shared" si="131"/>
        <v>7740</v>
      </c>
      <c r="G490" s="51">
        <f t="shared" si="127"/>
        <v>82.56</v>
      </c>
      <c r="H490" s="51">
        <f t="shared" si="128"/>
        <v>9907.2000000000007</v>
      </c>
      <c r="I490" s="54">
        <f t="shared" si="129"/>
        <v>3.9432871180056559E-5</v>
      </c>
      <c r="K490" s="7" t="s">
        <v>736</v>
      </c>
      <c r="L490" s="34" t="s">
        <v>3970</v>
      </c>
      <c r="N490" s="2">
        <v>64.691884999999999</v>
      </c>
      <c r="P490" s="2">
        <v>64.691884999999999</v>
      </c>
      <c r="R490" s="2" t="str">
        <f t="shared" si="130"/>
        <v>OK</v>
      </c>
    </row>
    <row r="491" spans="1:18" ht="31.5">
      <c r="A491" s="7" t="s">
        <v>2996</v>
      </c>
      <c r="B491" s="13" t="s">
        <v>985</v>
      </c>
      <c r="C491" s="14" t="s">
        <v>13</v>
      </c>
      <c r="D491" s="21">
        <v>120</v>
      </c>
      <c r="E491" s="50">
        <f t="shared" si="125"/>
        <v>117.46</v>
      </c>
      <c r="F491" s="51">
        <f t="shared" si="131"/>
        <v>14095.2</v>
      </c>
      <c r="G491" s="51">
        <f t="shared" si="127"/>
        <v>150.35</v>
      </c>
      <c r="H491" s="51">
        <f t="shared" si="128"/>
        <v>18042</v>
      </c>
      <c r="I491" s="54">
        <f t="shared" si="129"/>
        <v>7.1811194063971701E-5</v>
      </c>
      <c r="K491" s="7" t="s">
        <v>736</v>
      </c>
      <c r="L491" s="34" t="s">
        <v>3971</v>
      </c>
      <c r="N491" s="2">
        <v>117.80895</v>
      </c>
      <c r="P491" s="2">
        <v>117.80895</v>
      </c>
      <c r="R491" s="2" t="str">
        <f t="shared" si="130"/>
        <v>OK</v>
      </c>
    </row>
    <row r="492" spans="1:18" ht="31.5">
      <c r="A492" s="7" t="s">
        <v>2997</v>
      </c>
      <c r="B492" s="13" t="s">
        <v>989</v>
      </c>
      <c r="C492" s="14" t="s">
        <v>13</v>
      </c>
      <c r="D492" s="21">
        <v>120</v>
      </c>
      <c r="E492" s="50">
        <f t="shared" si="125"/>
        <v>76.75</v>
      </c>
      <c r="F492" s="51">
        <f t="shared" si="131"/>
        <v>9210</v>
      </c>
      <c r="G492" s="51">
        <f t="shared" si="127"/>
        <v>98.24</v>
      </c>
      <c r="H492" s="51">
        <f t="shared" si="128"/>
        <v>11788.8</v>
      </c>
      <c r="I492" s="54">
        <f t="shared" si="129"/>
        <v>4.6922059892547914E-5</v>
      </c>
      <c r="K492" s="7" t="s">
        <v>736</v>
      </c>
      <c r="L492" s="34" t="s">
        <v>3972</v>
      </c>
      <c r="N492" s="2">
        <v>76.976190000000003</v>
      </c>
      <c r="P492" s="2">
        <v>76.976190000000003</v>
      </c>
      <c r="R492" s="2" t="str">
        <f t="shared" si="130"/>
        <v>OK</v>
      </c>
    </row>
    <row r="493" spans="1:18" ht="31.5">
      <c r="A493" s="7" t="s">
        <v>2998</v>
      </c>
      <c r="B493" s="13" t="s">
        <v>984</v>
      </c>
      <c r="C493" s="14" t="s">
        <v>13</v>
      </c>
      <c r="D493" s="21">
        <v>120</v>
      </c>
      <c r="E493" s="50">
        <f t="shared" si="125"/>
        <v>35.57</v>
      </c>
      <c r="F493" s="51">
        <f t="shared" si="131"/>
        <v>4268.3999999999996</v>
      </c>
      <c r="G493" s="51">
        <f t="shared" si="127"/>
        <v>45.53</v>
      </c>
      <c r="H493" s="51">
        <f t="shared" si="128"/>
        <v>5463.6</v>
      </c>
      <c r="I493" s="54">
        <f t="shared" si="129"/>
        <v>2.1746349622431871E-5</v>
      </c>
      <c r="K493" s="7" t="s">
        <v>736</v>
      </c>
      <c r="L493" s="34" t="s">
        <v>3973</v>
      </c>
      <c r="N493" s="2">
        <v>35.678739999999998</v>
      </c>
      <c r="P493" s="2">
        <v>35.678739999999998</v>
      </c>
      <c r="R493" s="2" t="str">
        <f t="shared" si="130"/>
        <v>OK</v>
      </c>
    </row>
    <row r="494" spans="1:18" ht="31.5">
      <c r="A494" s="7" t="s">
        <v>2999</v>
      </c>
      <c r="B494" s="13" t="s">
        <v>980</v>
      </c>
      <c r="C494" s="14" t="s">
        <v>13</v>
      </c>
      <c r="D494" s="21">
        <v>1200</v>
      </c>
      <c r="E494" s="50">
        <f t="shared" si="125"/>
        <v>29.4</v>
      </c>
      <c r="F494" s="51">
        <f t="shared" si="131"/>
        <v>35280</v>
      </c>
      <c r="G494" s="51">
        <f t="shared" si="127"/>
        <v>37.630000000000003</v>
      </c>
      <c r="H494" s="51">
        <f t="shared" si="128"/>
        <v>45156</v>
      </c>
      <c r="I494" s="54">
        <f t="shared" si="129"/>
        <v>1.7973097656316962E-4</v>
      </c>
      <c r="K494" s="7" t="s">
        <v>12</v>
      </c>
      <c r="L494" s="34" t="s">
        <v>979</v>
      </c>
      <c r="N494" s="2">
        <v>29.49</v>
      </c>
      <c r="P494" s="2">
        <v>29.49</v>
      </c>
      <c r="R494" s="2" t="str">
        <f t="shared" si="130"/>
        <v>OK</v>
      </c>
    </row>
    <row r="495" spans="1:18">
      <c r="A495" s="7" t="s">
        <v>3000</v>
      </c>
      <c r="B495" s="13" t="s">
        <v>966</v>
      </c>
      <c r="C495" s="14" t="s">
        <v>13</v>
      </c>
      <c r="D495" s="21">
        <v>1200</v>
      </c>
      <c r="E495" s="50">
        <f t="shared" si="125"/>
        <v>17.260000000000002</v>
      </c>
      <c r="F495" s="51">
        <f t="shared" si="131"/>
        <v>20712</v>
      </c>
      <c r="G495" s="51">
        <f t="shared" si="127"/>
        <v>22.09</v>
      </c>
      <c r="H495" s="51">
        <f t="shared" si="128"/>
        <v>26508</v>
      </c>
      <c r="I495" s="54">
        <f t="shared" si="129"/>
        <v>1.055077670018713E-4</v>
      </c>
      <c r="K495" s="7" t="s">
        <v>12</v>
      </c>
      <c r="L495" s="34" t="s">
        <v>965</v>
      </c>
      <c r="N495" s="2">
        <v>17.309999999999999</v>
      </c>
      <c r="P495" s="2">
        <v>17.309999999999999</v>
      </c>
      <c r="R495" s="2" t="str">
        <f t="shared" si="130"/>
        <v>OK</v>
      </c>
    </row>
    <row r="496" spans="1:18">
      <c r="A496" s="7" t="s">
        <v>3001</v>
      </c>
      <c r="B496" s="13" t="s">
        <v>968</v>
      </c>
      <c r="C496" s="14" t="s">
        <v>13</v>
      </c>
      <c r="D496" s="21">
        <v>1200</v>
      </c>
      <c r="E496" s="50">
        <f t="shared" si="125"/>
        <v>17.260000000000002</v>
      </c>
      <c r="F496" s="51">
        <f t="shared" si="131"/>
        <v>20712</v>
      </c>
      <c r="G496" s="51">
        <f t="shared" si="127"/>
        <v>22.09</v>
      </c>
      <c r="H496" s="51">
        <f t="shared" si="128"/>
        <v>26508</v>
      </c>
      <c r="I496" s="54">
        <f t="shared" si="129"/>
        <v>1.055077670018713E-4</v>
      </c>
      <c r="K496" s="7" t="s">
        <v>12</v>
      </c>
      <c r="L496" s="34" t="s">
        <v>967</v>
      </c>
      <c r="N496" s="2">
        <v>17.309999999999999</v>
      </c>
      <c r="P496" s="2">
        <v>17.309999999999999</v>
      </c>
      <c r="R496" s="2" t="str">
        <f t="shared" si="130"/>
        <v>OK</v>
      </c>
    </row>
    <row r="497" spans="1:18">
      <c r="A497" s="7" t="s">
        <v>3002</v>
      </c>
      <c r="B497" s="13" t="s">
        <v>981</v>
      </c>
      <c r="C497" s="14" t="s">
        <v>13</v>
      </c>
      <c r="D497" s="21">
        <v>1200</v>
      </c>
      <c r="E497" s="50">
        <f t="shared" si="125"/>
        <v>17.260000000000002</v>
      </c>
      <c r="F497" s="51">
        <f t="shared" si="131"/>
        <v>20712</v>
      </c>
      <c r="G497" s="51">
        <f t="shared" si="127"/>
        <v>22.09</v>
      </c>
      <c r="H497" s="51">
        <f t="shared" si="128"/>
        <v>26508</v>
      </c>
      <c r="I497" s="54">
        <f t="shared" si="129"/>
        <v>1.055077670018713E-4</v>
      </c>
      <c r="K497" s="7" t="s">
        <v>12</v>
      </c>
      <c r="L497" s="34" t="s">
        <v>967</v>
      </c>
      <c r="N497" s="2">
        <v>17.309999999999999</v>
      </c>
      <c r="P497" s="2">
        <v>17.309999999999999</v>
      </c>
      <c r="R497" s="2" t="str">
        <f t="shared" si="130"/>
        <v>OK</v>
      </c>
    </row>
    <row r="498" spans="1:18" ht="31.5">
      <c r="A498" s="7" t="s">
        <v>3003</v>
      </c>
      <c r="B498" s="13" t="s">
        <v>983</v>
      </c>
      <c r="C498" s="14" t="s">
        <v>13</v>
      </c>
      <c r="D498" s="21">
        <v>1200</v>
      </c>
      <c r="E498" s="50">
        <f t="shared" si="125"/>
        <v>17.260000000000002</v>
      </c>
      <c r="F498" s="51">
        <f t="shared" si="131"/>
        <v>20712</v>
      </c>
      <c r="G498" s="51">
        <f t="shared" si="127"/>
        <v>22.09</v>
      </c>
      <c r="H498" s="51">
        <f t="shared" si="128"/>
        <v>26508</v>
      </c>
      <c r="I498" s="54">
        <f t="shared" si="129"/>
        <v>1.055077670018713E-4</v>
      </c>
      <c r="K498" s="7" t="s">
        <v>12</v>
      </c>
      <c r="L498" s="34" t="s">
        <v>982</v>
      </c>
      <c r="N498" s="2">
        <v>17.309999999999999</v>
      </c>
      <c r="P498" s="2">
        <v>17.309999999999999</v>
      </c>
      <c r="R498" s="2" t="str">
        <f t="shared" si="130"/>
        <v>OK</v>
      </c>
    </row>
    <row r="499" spans="1:18" ht="31.5">
      <c r="A499" s="7" t="s">
        <v>3004</v>
      </c>
      <c r="B499" s="13" t="s">
        <v>970</v>
      </c>
      <c r="C499" s="14" t="s">
        <v>13</v>
      </c>
      <c r="D499" s="21">
        <v>1200</v>
      </c>
      <c r="E499" s="50">
        <f t="shared" si="125"/>
        <v>19.21</v>
      </c>
      <c r="F499" s="51">
        <f t="shared" si="131"/>
        <v>23052</v>
      </c>
      <c r="G499" s="51">
        <f t="shared" si="127"/>
        <v>24.59</v>
      </c>
      <c r="H499" s="51">
        <f t="shared" si="128"/>
        <v>29508</v>
      </c>
      <c r="I499" s="54">
        <f t="shared" si="129"/>
        <v>1.1744843778071594E-4</v>
      </c>
      <c r="K499" s="7" t="s">
        <v>12</v>
      </c>
      <c r="L499" s="34" t="s">
        <v>969</v>
      </c>
      <c r="N499" s="2">
        <v>19.27</v>
      </c>
      <c r="P499" s="2">
        <v>19.27</v>
      </c>
      <c r="R499" s="2" t="str">
        <f t="shared" si="130"/>
        <v>OK</v>
      </c>
    </row>
    <row r="500" spans="1:18" ht="31.5">
      <c r="A500" s="7" t="s">
        <v>3005</v>
      </c>
      <c r="B500" s="13" t="s">
        <v>972</v>
      </c>
      <c r="C500" s="14" t="s">
        <v>13</v>
      </c>
      <c r="D500" s="21">
        <v>1200</v>
      </c>
      <c r="E500" s="50">
        <f t="shared" si="125"/>
        <v>19.21</v>
      </c>
      <c r="F500" s="51">
        <f t="shared" si="131"/>
        <v>23052</v>
      </c>
      <c r="G500" s="51">
        <f t="shared" si="127"/>
        <v>24.59</v>
      </c>
      <c r="H500" s="51">
        <f t="shared" si="128"/>
        <v>29508</v>
      </c>
      <c r="I500" s="54">
        <f t="shared" si="129"/>
        <v>1.1744843778071594E-4</v>
      </c>
      <c r="K500" s="7" t="s">
        <v>12</v>
      </c>
      <c r="L500" s="34" t="s">
        <v>971</v>
      </c>
      <c r="N500" s="2">
        <v>19.27</v>
      </c>
      <c r="P500" s="2">
        <v>19.27</v>
      </c>
      <c r="R500" s="2" t="str">
        <f t="shared" si="130"/>
        <v>OK</v>
      </c>
    </row>
    <row r="501" spans="1:18" ht="31.5">
      <c r="A501" s="7" t="s">
        <v>3006</v>
      </c>
      <c r="B501" s="13" t="s">
        <v>976</v>
      </c>
      <c r="C501" s="14" t="s">
        <v>13</v>
      </c>
      <c r="D501" s="21">
        <v>1200</v>
      </c>
      <c r="E501" s="50">
        <f t="shared" si="125"/>
        <v>19.21</v>
      </c>
      <c r="F501" s="51">
        <f t="shared" si="131"/>
        <v>23052</v>
      </c>
      <c r="G501" s="51">
        <f t="shared" si="127"/>
        <v>24.59</v>
      </c>
      <c r="H501" s="51">
        <f t="shared" si="128"/>
        <v>29508</v>
      </c>
      <c r="I501" s="54">
        <f t="shared" si="129"/>
        <v>1.1744843778071594E-4</v>
      </c>
      <c r="K501" s="7" t="s">
        <v>12</v>
      </c>
      <c r="L501" s="34" t="s">
        <v>975</v>
      </c>
      <c r="N501" s="2">
        <v>19.27</v>
      </c>
      <c r="P501" s="2">
        <v>19.27</v>
      </c>
      <c r="R501" s="2" t="str">
        <f t="shared" si="130"/>
        <v>OK</v>
      </c>
    </row>
    <row r="502" spans="1:18">
      <c r="A502" s="7" t="s">
        <v>3007</v>
      </c>
      <c r="B502" s="13" t="s">
        <v>978</v>
      </c>
      <c r="C502" s="14" t="s">
        <v>13</v>
      </c>
      <c r="D502" s="21">
        <v>1200</v>
      </c>
      <c r="E502" s="50">
        <f t="shared" si="125"/>
        <v>19.059999999999999</v>
      </c>
      <c r="F502" s="51">
        <f t="shared" si="131"/>
        <v>22872</v>
      </c>
      <c r="G502" s="51">
        <f t="shared" si="127"/>
        <v>24.4</v>
      </c>
      <c r="H502" s="51">
        <f t="shared" si="128"/>
        <v>29280</v>
      </c>
      <c r="I502" s="54">
        <f t="shared" si="129"/>
        <v>1.1654094680152374E-4</v>
      </c>
      <c r="K502" s="7" t="s">
        <v>12</v>
      </c>
      <c r="L502" s="34" t="s">
        <v>977</v>
      </c>
      <c r="N502" s="2">
        <v>19.12</v>
      </c>
      <c r="P502" s="2">
        <v>19.12</v>
      </c>
      <c r="R502" s="2" t="str">
        <f t="shared" si="130"/>
        <v>OK</v>
      </c>
    </row>
    <row r="503" spans="1:18" ht="31.5">
      <c r="A503" s="7" t="s">
        <v>3008</v>
      </c>
      <c r="B503" s="13" t="s">
        <v>974</v>
      </c>
      <c r="C503" s="14" t="s">
        <v>13</v>
      </c>
      <c r="D503" s="21">
        <v>1200</v>
      </c>
      <c r="E503" s="50">
        <f t="shared" si="125"/>
        <v>19.21</v>
      </c>
      <c r="F503" s="51">
        <f t="shared" si="131"/>
        <v>23052</v>
      </c>
      <c r="G503" s="51">
        <f t="shared" si="127"/>
        <v>24.59</v>
      </c>
      <c r="H503" s="51">
        <f t="shared" si="128"/>
        <v>29508</v>
      </c>
      <c r="I503" s="54">
        <f t="shared" si="129"/>
        <v>1.1744843778071594E-4</v>
      </c>
      <c r="K503" s="7" t="s">
        <v>12</v>
      </c>
      <c r="L503" s="34" t="s">
        <v>973</v>
      </c>
      <c r="N503" s="2">
        <v>19.27</v>
      </c>
      <c r="P503" s="2">
        <v>19.27</v>
      </c>
      <c r="R503" s="2" t="str">
        <f t="shared" si="130"/>
        <v>OK</v>
      </c>
    </row>
    <row r="504" spans="1:18">
      <c r="A504" s="7" t="s">
        <v>3009</v>
      </c>
      <c r="B504" s="13" t="s">
        <v>992</v>
      </c>
      <c r="C504" s="14" t="s">
        <v>162</v>
      </c>
      <c r="D504" s="21">
        <v>100</v>
      </c>
      <c r="E504" s="50">
        <f t="shared" si="125"/>
        <v>1038.8599999999999</v>
      </c>
      <c r="F504" s="51">
        <f t="shared" si="131"/>
        <v>103886</v>
      </c>
      <c r="G504" s="51">
        <f t="shared" si="127"/>
        <v>1329.74</v>
      </c>
      <c r="H504" s="51">
        <f t="shared" si="128"/>
        <v>132974</v>
      </c>
      <c r="I504" s="54">
        <f t="shared" si="129"/>
        <v>5.2926625204869596E-4</v>
      </c>
      <c r="K504" s="7" t="s">
        <v>736</v>
      </c>
      <c r="L504" s="45" t="s">
        <v>3974</v>
      </c>
      <c r="N504" s="2">
        <v>1041.9828</v>
      </c>
      <c r="P504" s="2">
        <v>1041.9828</v>
      </c>
      <c r="R504" s="2" t="str">
        <f t="shared" si="130"/>
        <v>OK</v>
      </c>
    </row>
    <row r="505" spans="1:18" ht="31.5">
      <c r="A505" s="7" t="s">
        <v>3010</v>
      </c>
      <c r="B505" s="13" t="s">
        <v>926</v>
      </c>
      <c r="C505" s="14" t="s">
        <v>13</v>
      </c>
      <c r="D505" s="21">
        <v>16</v>
      </c>
      <c r="E505" s="50">
        <f t="shared" si="125"/>
        <v>886.96</v>
      </c>
      <c r="F505" s="51">
        <f t="shared" si="131"/>
        <v>14191.36</v>
      </c>
      <c r="G505" s="51">
        <f t="shared" si="127"/>
        <v>1135.31</v>
      </c>
      <c r="H505" s="51">
        <f t="shared" si="128"/>
        <v>18164.96</v>
      </c>
      <c r="I505" s="54">
        <f t="shared" si="129"/>
        <v>7.2300602356960612E-5</v>
      </c>
      <c r="K505" s="7" t="s">
        <v>12</v>
      </c>
      <c r="L505" s="34" t="s">
        <v>925</v>
      </c>
      <c r="N505" s="2">
        <v>889.63</v>
      </c>
      <c r="P505" s="2">
        <v>889.63</v>
      </c>
      <c r="R505" s="2" t="str">
        <f t="shared" si="130"/>
        <v>OK</v>
      </c>
    </row>
    <row r="506" spans="1:18">
      <c r="A506" s="7" t="s">
        <v>3011</v>
      </c>
      <c r="B506" s="13" t="s">
        <v>2360</v>
      </c>
      <c r="C506" s="14" t="s">
        <v>13</v>
      </c>
      <c r="D506" s="21">
        <v>20</v>
      </c>
      <c r="E506" s="50">
        <f t="shared" si="125"/>
        <v>579.44000000000005</v>
      </c>
      <c r="F506" s="51">
        <f t="shared" si="131"/>
        <v>11588.8</v>
      </c>
      <c r="G506" s="51">
        <f t="shared" si="127"/>
        <v>741.68</v>
      </c>
      <c r="H506" s="51">
        <f t="shared" si="128"/>
        <v>14833.6</v>
      </c>
      <c r="I506" s="54">
        <f t="shared" si="129"/>
        <v>5.9041044688356645E-5</v>
      </c>
      <c r="K506" s="7" t="s">
        <v>159</v>
      </c>
      <c r="L506" s="34" t="s">
        <v>2359</v>
      </c>
      <c r="N506" s="2">
        <v>581.17999999999995</v>
      </c>
      <c r="P506" s="2">
        <v>581.17999999999995</v>
      </c>
      <c r="R506" s="2" t="str">
        <f t="shared" si="130"/>
        <v>OK</v>
      </c>
    </row>
    <row r="507" spans="1:18">
      <c r="A507" s="7" t="s">
        <v>3012</v>
      </c>
      <c r="B507" s="13" t="s">
        <v>2368</v>
      </c>
      <c r="C507" s="14" t="s">
        <v>13</v>
      </c>
      <c r="D507" s="21">
        <v>100</v>
      </c>
      <c r="E507" s="50">
        <f t="shared" si="125"/>
        <v>271.77999999999997</v>
      </c>
      <c r="F507" s="51">
        <f t="shared" si="131"/>
        <v>27178</v>
      </c>
      <c r="G507" s="51">
        <f t="shared" si="127"/>
        <v>347.88</v>
      </c>
      <c r="H507" s="51">
        <f t="shared" si="128"/>
        <v>34788</v>
      </c>
      <c r="I507" s="54">
        <f t="shared" si="129"/>
        <v>1.3846401835148251E-4</v>
      </c>
      <c r="K507" s="7" t="s">
        <v>159</v>
      </c>
      <c r="L507" s="34" t="s">
        <v>2367</v>
      </c>
      <c r="N507" s="2">
        <v>272.60000000000002</v>
      </c>
      <c r="P507" s="2">
        <v>272.60000000000002</v>
      </c>
      <c r="R507" s="2" t="str">
        <f t="shared" si="130"/>
        <v>OK</v>
      </c>
    </row>
    <row r="508" spans="1:18">
      <c r="A508" s="7" t="s">
        <v>3013</v>
      </c>
      <c r="B508" s="13" t="s">
        <v>2366</v>
      </c>
      <c r="C508" s="14" t="s">
        <v>13</v>
      </c>
      <c r="D508" s="21">
        <v>100</v>
      </c>
      <c r="E508" s="50">
        <f t="shared" si="125"/>
        <v>78.36</v>
      </c>
      <c r="F508" s="51">
        <f t="shared" si="131"/>
        <v>7836</v>
      </c>
      <c r="G508" s="51">
        <f t="shared" si="127"/>
        <v>100.3</v>
      </c>
      <c r="H508" s="51">
        <f t="shared" si="128"/>
        <v>10030</v>
      </c>
      <c r="I508" s="54">
        <f t="shared" si="129"/>
        <v>3.99216426372706E-5</v>
      </c>
      <c r="K508" s="7" t="s">
        <v>159</v>
      </c>
      <c r="L508" s="34" t="s">
        <v>2365</v>
      </c>
      <c r="N508" s="2">
        <v>78.599999999999994</v>
      </c>
      <c r="P508" s="2">
        <v>78.599999999999994</v>
      </c>
      <c r="R508" s="2" t="str">
        <f t="shared" si="130"/>
        <v>OK</v>
      </c>
    </row>
    <row r="509" spans="1:18">
      <c r="A509" s="7" t="s">
        <v>3014</v>
      </c>
      <c r="B509" s="13" t="s">
        <v>2362</v>
      </c>
      <c r="C509" s="14" t="s">
        <v>13</v>
      </c>
      <c r="D509" s="21">
        <v>100</v>
      </c>
      <c r="E509" s="50">
        <f t="shared" si="125"/>
        <v>84.24</v>
      </c>
      <c r="F509" s="51">
        <f t="shared" si="131"/>
        <v>8424</v>
      </c>
      <c r="G509" s="51">
        <f t="shared" si="127"/>
        <v>107.83</v>
      </c>
      <c r="H509" s="51">
        <f t="shared" si="128"/>
        <v>10783</v>
      </c>
      <c r="I509" s="54">
        <f t="shared" si="129"/>
        <v>4.2918751002760608E-5</v>
      </c>
      <c r="K509" s="7" t="s">
        <v>159</v>
      </c>
      <c r="L509" s="34" t="s">
        <v>2361</v>
      </c>
      <c r="N509" s="2">
        <v>84.49</v>
      </c>
      <c r="P509" s="2">
        <v>84.49</v>
      </c>
      <c r="R509" s="2" t="str">
        <f t="shared" si="130"/>
        <v>OK</v>
      </c>
    </row>
    <row r="510" spans="1:18">
      <c r="A510" s="7" t="s">
        <v>3015</v>
      </c>
      <c r="B510" s="13" t="s">
        <v>2364</v>
      </c>
      <c r="C510" s="14" t="s">
        <v>13</v>
      </c>
      <c r="D510" s="21">
        <v>100</v>
      </c>
      <c r="E510" s="50">
        <f t="shared" si="125"/>
        <v>148.63</v>
      </c>
      <c r="F510" s="51">
        <f t="shared" si="131"/>
        <v>14863</v>
      </c>
      <c r="G510" s="51">
        <f t="shared" si="127"/>
        <v>190.25</v>
      </c>
      <c r="H510" s="51">
        <f t="shared" si="128"/>
        <v>19025</v>
      </c>
      <c r="I510" s="54">
        <f t="shared" si="129"/>
        <v>7.5723753855839792E-5</v>
      </c>
      <c r="K510" s="7" t="s">
        <v>159</v>
      </c>
      <c r="L510" s="34" t="s">
        <v>2363</v>
      </c>
      <c r="N510" s="2">
        <v>149.08000000000001</v>
      </c>
      <c r="P510" s="2">
        <v>149.08000000000001</v>
      </c>
      <c r="R510" s="2" t="str">
        <f t="shared" si="130"/>
        <v>OK</v>
      </c>
    </row>
    <row r="511" spans="1:18">
      <c r="A511" s="7" t="s">
        <v>3016</v>
      </c>
      <c r="B511" s="13" t="s">
        <v>932</v>
      </c>
      <c r="C511" s="14" t="s">
        <v>13</v>
      </c>
      <c r="D511" s="21">
        <v>16</v>
      </c>
      <c r="E511" s="50">
        <f t="shared" si="125"/>
        <v>54.69</v>
      </c>
      <c r="F511" s="51">
        <f t="shared" si="131"/>
        <v>875.04</v>
      </c>
      <c r="G511" s="51">
        <f t="shared" si="127"/>
        <v>70</v>
      </c>
      <c r="H511" s="51">
        <f t="shared" si="128"/>
        <v>1120</v>
      </c>
      <c r="I511" s="54">
        <f t="shared" si="129"/>
        <v>4.4578504241020013E-6</v>
      </c>
      <c r="K511" s="7" t="s">
        <v>12</v>
      </c>
      <c r="L511" s="34" t="s">
        <v>931</v>
      </c>
      <c r="N511" s="2">
        <v>54.85</v>
      </c>
      <c r="P511" s="2">
        <v>54.85</v>
      </c>
      <c r="R511" s="2" t="str">
        <f t="shared" si="130"/>
        <v>OK</v>
      </c>
    </row>
    <row r="512" spans="1:18">
      <c r="A512" s="7" t="s">
        <v>3017</v>
      </c>
      <c r="B512" s="17" t="s">
        <v>937</v>
      </c>
      <c r="C512" s="18" t="s">
        <v>13</v>
      </c>
      <c r="D512" s="23">
        <v>20</v>
      </c>
      <c r="E512" s="50">
        <f t="shared" si="125"/>
        <v>60.25</v>
      </c>
      <c r="F512" s="51">
        <f t="shared" si="131"/>
        <v>1205</v>
      </c>
      <c r="G512" s="51">
        <f t="shared" si="127"/>
        <v>77.12</v>
      </c>
      <c r="H512" s="51">
        <f t="shared" si="128"/>
        <v>1542.4</v>
      </c>
      <c r="I512" s="54">
        <f t="shared" si="129"/>
        <v>6.1390968697633272E-6</v>
      </c>
      <c r="K512" s="7" t="s">
        <v>736</v>
      </c>
      <c r="L512" s="35" t="s">
        <v>3975</v>
      </c>
      <c r="N512" s="2">
        <v>60.433999999999997</v>
      </c>
      <c r="P512" s="2">
        <v>60.433999999999997</v>
      </c>
      <c r="R512" s="2" t="str">
        <f t="shared" si="130"/>
        <v>OK</v>
      </c>
    </row>
    <row r="513" spans="1:18" ht="63">
      <c r="A513" s="7" t="s">
        <v>3018</v>
      </c>
      <c r="B513" s="13" t="s">
        <v>991</v>
      </c>
      <c r="C513" s="14" t="s">
        <v>84</v>
      </c>
      <c r="D513" s="21">
        <v>1200</v>
      </c>
      <c r="E513" s="50">
        <f t="shared" si="125"/>
        <v>123.41</v>
      </c>
      <c r="F513" s="51">
        <f t="shared" ref="F513:F516" si="132">ROUND(D513*E513,2)</f>
        <v>148092</v>
      </c>
      <c r="G513" s="51">
        <f t="shared" si="127"/>
        <v>157.96</v>
      </c>
      <c r="H513" s="51">
        <f t="shared" si="128"/>
        <v>189552</v>
      </c>
      <c r="I513" s="54">
        <f t="shared" si="129"/>
        <v>7.5445934249052007E-4</v>
      </c>
      <c r="K513" s="28" t="s">
        <v>677</v>
      </c>
      <c r="L513" s="45">
        <v>92367</v>
      </c>
      <c r="N513" s="2">
        <v>123.78</v>
      </c>
      <c r="P513" s="2">
        <v>123.78</v>
      </c>
      <c r="R513" s="2" t="str">
        <f t="shared" si="130"/>
        <v>OK</v>
      </c>
    </row>
    <row r="514" spans="1:18" ht="31.5">
      <c r="A514" s="7" t="s">
        <v>3019</v>
      </c>
      <c r="B514" s="13" t="s">
        <v>2755</v>
      </c>
      <c r="C514" s="14" t="s">
        <v>13</v>
      </c>
      <c r="D514" s="21">
        <v>100</v>
      </c>
      <c r="E514" s="50">
        <f t="shared" ref="E514:E516" si="133">ROUND(N514*$N$4,2)</f>
        <v>349.48</v>
      </c>
      <c r="F514" s="51">
        <f t="shared" si="132"/>
        <v>34948</v>
      </c>
      <c r="G514" s="51">
        <f t="shared" ref="G514:G516" si="134">ROUND(E514*(1+$I$1),2)</f>
        <v>447.33</v>
      </c>
      <c r="H514" s="51">
        <f t="shared" ref="H514:H516" si="135">ROUND(D514*G514,2)</f>
        <v>44733</v>
      </c>
      <c r="I514" s="54">
        <f t="shared" si="129"/>
        <v>1.7804734198335252E-4</v>
      </c>
      <c r="K514" s="28" t="s">
        <v>677</v>
      </c>
      <c r="L514" s="34">
        <v>99624</v>
      </c>
      <c r="N514" s="2">
        <v>350.53</v>
      </c>
      <c r="P514" s="2">
        <v>350.53</v>
      </c>
      <c r="R514" s="2" t="str">
        <f t="shared" si="130"/>
        <v>OK</v>
      </c>
    </row>
    <row r="515" spans="1:18" ht="31.5">
      <c r="A515" s="7" t="s">
        <v>3020</v>
      </c>
      <c r="B515" s="13" t="s">
        <v>2754</v>
      </c>
      <c r="C515" s="14" t="s">
        <v>13</v>
      </c>
      <c r="D515" s="21">
        <v>100</v>
      </c>
      <c r="E515" s="50">
        <f t="shared" si="133"/>
        <v>77.45</v>
      </c>
      <c r="F515" s="51">
        <f t="shared" si="132"/>
        <v>7745</v>
      </c>
      <c r="G515" s="51">
        <f t="shared" si="134"/>
        <v>99.14</v>
      </c>
      <c r="H515" s="51">
        <f t="shared" si="135"/>
        <v>9914</v>
      </c>
      <c r="I515" s="54">
        <f t="shared" si="129"/>
        <v>3.9459936700488607E-5</v>
      </c>
      <c r="K515" s="28" t="s">
        <v>677</v>
      </c>
      <c r="L515" s="34">
        <v>99619</v>
      </c>
      <c r="N515" s="2">
        <v>77.680000000000007</v>
      </c>
      <c r="P515" s="2">
        <v>77.680000000000007</v>
      </c>
      <c r="R515" s="2" t="str">
        <f t="shared" si="130"/>
        <v>OK</v>
      </c>
    </row>
    <row r="516" spans="1:18">
      <c r="A516" s="7" t="s">
        <v>3021</v>
      </c>
      <c r="B516" s="13" t="s">
        <v>990</v>
      </c>
      <c r="C516" s="14" t="s">
        <v>13</v>
      </c>
      <c r="D516" s="21">
        <v>100</v>
      </c>
      <c r="E516" s="50">
        <f t="shared" si="133"/>
        <v>222.53</v>
      </c>
      <c r="F516" s="51">
        <f t="shared" si="132"/>
        <v>22253</v>
      </c>
      <c r="G516" s="51">
        <f t="shared" si="134"/>
        <v>284.83999999999997</v>
      </c>
      <c r="H516" s="51">
        <f t="shared" si="135"/>
        <v>28484</v>
      </c>
      <c r="I516" s="54">
        <f t="shared" si="129"/>
        <v>1.1337268882153696E-4</v>
      </c>
      <c r="K516" s="28" t="s">
        <v>736</v>
      </c>
      <c r="L516" s="34" t="s">
        <v>3976</v>
      </c>
      <c r="N516" s="2">
        <v>223.19563499999998</v>
      </c>
      <c r="P516" s="2">
        <v>223.19563499999998</v>
      </c>
      <c r="R516" s="2" t="str">
        <f t="shared" si="130"/>
        <v>OK</v>
      </c>
    </row>
    <row r="517" spans="1:18">
      <c r="A517" s="3">
        <v>29</v>
      </c>
      <c r="B517" s="36" t="s">
        <v>1870</v>
      </c>
      <c r="C517" s="20" t="s">
        <v>56</v>
      </c>
      <c r="D517" s="6" t="s">
        <v>56</v>
      </c>
      <c r="E517" s="6"/>
      <c r="F517" s="6"/>
      <c r="G517" s="6"/>
      <c r="H517" s="61">
        <f>SUM(H518:H523)</f>
        <v>245519.5</v>
      </c>
      <c r="I517" s="62">
        <f t="shared" si="129"/>
        <v>9.7722250642884941E-4</v>
      </c>
      <c r="K517" s="4"/>
      <c r="L517" s="5"/>
      <c r="R517" s="2" t="str">
        <f t="shared" si="130"/>
        <v>OK</v>
      </c>
    </row>
    <row r="518" spans="1:18" ht="31.5">
      <c r="A518" s="28" t="s">
        <v>1079</v>
      </c>
      <c r="B518" s="13" t="s">
        <v>1875</v>
      </c>
      <c r="C518" s="14" t="s">
        <v>162</v>
      </c>
      <c r="D518" s="15">
        <v>350</v>
      </c>
      <c r="E518" s="50">
        <f t="shared" ref="E518:E523" si="136">ROUND(N518*$N$4,2)</f>
        <v>35.659999999999997</v>
      </c>
      <c r="F518" s="51">
        <f t="shared" ref="F518:F523" si="137">ROUND(D518*E518,2)</f>
        <v>12481</v>
      </c>
      <c r="G518" s="51">
        <f t="shared" ref="G518:G523" si="138">ROUND(E518*(1+$I$1),2)</f>
        <v>45.64</v>
      </c>
      <c r="H518" s="51">
        <f t="shared" ref="H518:H523" si="139">ROUND(D518*G518,2)</f>
        <v>15974</v>
      </c>
      <c r="I518" s="54">
        <f t="shared" ref="I518:I581" si="140">H518/$H$1416</f>
        <v>6.3580091673754794E-5</v>
      </c>
      <c r="K518" s="28" t="s">
        <v>736</v>
      </c>
      <c r="L518" s="28" t="s">
        <v>3977</v>
      </c>
      <c r="N518" s="2">
        <v>35.768000000000001</v>
      </c>
      <c r="P518" s="2">
        <v>35.768000000000001</v>
      </c>
      <c r="R518" s="2" t="str">
        <f t="shared" ref="R518:R581" si="141">IF(E518&lt;=P518,"OK","ERRO")</f>
        <v>OK</v>
      </c>
    </row>
    <row r="519" spans="1:18" ht="31.5">
      <c r="A519" s="28" t="s">
        <v>1080</v>
      </c>
      <c r="B519" s="13" t="s">
        <v>1876</v>
      </c>
      <c r="C519" s="14" t="s">
        <v>162</v>
      </c>
      <c r="D519" s="15">
        <v>350</v>
      </c>
      <c r="E519" s="50">
        <f t="shared" si="136"/>
        <v>24.51</v>
      </c>
      <c r="F519" s="51">
        <f t="shared" si="137"/>
        <v>8578.5</v>
      </c>
      <c r="G519" s="51">
        <f t="shared" si="138"/>
        <v>31.37</v>
      </c>
      <c r="H519" s="51">
        <f t="shared" si="139"/>
        <v>10979.5</v>
      </c>
      <c r="I519" s="54">
        <f t="shared" si="140"/>
        <v>4.3700864938774932E-5</v>
      </c>
      <c r="K519" s="28" t="s">
        <v>736</v>
      </c>
      <c r="L519" s="28" t="s">
        <v>3978</v>
      </c>
      <c r="N519" s="2">
        <v>24.587</v>
      </c>
      <c r="P519" s="2">
        <v>24.587</v>
      </c>
      <c r="R519" s="2" t="str">
        <f t="shared" si="141"/>
        <v>OK</v>
      </c>
    </row>
    <row r="520" spans="1:18" ht="31.5">
      <c r="A520" s="28" t="s">
        <v>1082</v>
      </c>
      <c r="B520" s="13" t="s">
        <v>1873</v>
      </c>
      <c r="C520" s="14" t="s">
        <v>162</v>
      </c>
      <c r="D520" s="15">
        <v>100</v>
      </c>
      <c r="E520" s="50">
        <f t="shared" si="136"/>
        <v>111</v>
      </c>
      <c r="F520" s="51">
        <f t="shared" si="137"/>
        <v>11100</v>
      </c>
      <c r="G520" s="51">
        <f t="shared" si="138"/>
        <v>142.08000000000001</v>
      </c>
      <c r="H520" s="51">
        <f t="shared" si="139"/>
        <v>14208</v>
      </c>
      <c r="I520" s="54">
        <f t="shared" si="140"/>
        <v>5.6551016808608245E-5</v>
      </c>
      <c r="K520" s="28" t="s">
        <v>736</v>
      </c>
      <c r="L520" s="28" t="s">
        <v>3979</v>
      </c>
      <c r="N520" s="2">
        <v>111.33</v>
      </c>
      <c r="P520" s="2">
        <v>111.33</v>
      </c>
      <c r="R520" s="2" t="str">
        <f t="shared" si="141"/>
        <v>OK</v>
      </c>
    </row>
    <row r="521" spans="1:18">
      <c r="A521" s="28" t="s">
        <v>1084</v>
      </c>
      <c r="B521" s="13" t="s">
        <v>1874</v>
      </c>
      <c r="C521" s="14" t="s">
        <v>162</v>
      </c>
      <c r="D521" s="15">
        <v>100</v>
      </c>
      <c r="E521" s="50">
        <f t="shared" si="136"/>
        <v>58.53</v>
      </c>
      <c r="F521" s="51">
        <f t="shared" si="137"/>
        <v>5853</v>
      </c>
      <c r="G521" s="51">
        <f t="shared" si="138"/>
        <v>74.92</v>
      </c>
      <c r="H521" s="51">
        <f t="shared" si="139"/>
        <v>7492</v>
      </c>
      <c r="I521" s="54">
        <f t="shared" si="140"/>
        <v>2.981983515836803E-5</v>
      </c>
      <c r="K521" s="28" t="s">
        <v>736</v>
      </c>
      <c r="L521" s="28" t="s">
        <v>3980</v>
      </c>
      <c r="N521" s="2">
        <v>58.709999999999994</v>
      </c>
      <c r="P521" s="2">
        <v>58.709999999999994</v>
      </c>
      <c r="R521" s="2" t="str">
        <f t="shared" si="141"/>
        <v>OK</v>
      </c>
    </row>
    <row r="522" spans="1:18" ht="31.5">
      <c r="A522" s="28" t="s">
        <v>1086</v>
      </c>
      <c r="B522" s="13" t="s">
        <v>2613</v>
      </c>
      <c r="C522" s="14" t="s">
        <v>84</v>
      </c>
      <c r="D522" s="15">
        <v>1800</v>
      </c>
      <c r="E522" s="50">
        <f t="shared" si="136"/>
        <v>33.840000000000003</v>
      </c>
      <c r="F522" s="51">
        <f t="shared" si="137"/>
        <v>60912</v>
      </c>
      <c r="G522" s="51">
        <f t="shared" si="138"/>
        <v>43.32</v>
      </c>
      <c r="H522" s="51">
        <f t="shared" si="139"/>
        <v>77976</v>
      </c>
      <c r="I522" s="54">
        <f t="shared" si="140"/>
        <v>3.1036191488373002E-4</v>
      </c>
      <c r="K522" s="28" t="s">
        <v>159</v>
      </c>
      <c r="L522" s="28" t="s">
        <v>2611</v>
      </c>
      <c r="N522" s="2">
        <v>33.94</v>
      </c>
      <c r="P522" s="2">
        <v>33.94</v>
      </c>
      <c r="R522" s="2" t="str">
        <f t="shared" si="141"/>
        <v>OK</v>
      </c>
    </row>
    <row r="523" spans="1:18" ht="31.5">
      <c r="A523" s="28" t="s">
        <v>1087</v>
      </c>
      <c r="B523" s="13" t="s">
        <v>2614</v>
      </c>
      <c r="C523" s="14" t="s">
        <v>84</v>
      </c>
      <c r="D523" s="15">
        <v>1800</v>
      </c>
      <c r="E523" s="50">
        <f t="shared" si="136"/>
        <v>51.6</v>
      </c>
      <c r="F523" s="51">
        <f t="shared" si="137"/>
        <v>92880</v>
      </c>
      <c r="G523" s="51">
        <f t="shared" si="138"/>
        <v>66.05</v>
      </c>
      <c r="H523" s="51">
        <f t="shared" si="139"/>
        <v>118890</v>
      </c>
      <c r="I523" s="54">
        <f t="shared" si="140"/>
        <v>4.7320878296561332E-4</v>
      </c>
      <c r="K523" s="28" t="s">
        <v>159</v>
      </c>
      <c r="L523" s="28" t="s">
        <v>2612</v>
      </c>
      <c r="N523" s="2">
        <v>51.76</v>
      </c>
      <c r="P523" s="2">
        <v>51.76</v>
      </c>
      <c r="R523" s="2" t="str">
        <f t="shared" si="141"/>
        <v>OK</v>
      </c>
    </row>
    <row r="524" spans="1:18">
      <c r="A524" s="3">
        <v>30</v>
      </c>
      <c r="B524" s="36" t="s">
        <v>859</v>
      </c>
      <c r="C524" s="20" t="s">
        <v>56</v>
      </c>
      <c r="D524" s="6" t="s">
        <v>56</v>
      </c>
      <c r="E524" s="6"/>
      <c r="F524" s="6"/>
      <c r="G524" s="6"/>
      <c r="H524" s="61">
        <f>SUM(H525:H541)</f>
        <v>1452110.02</v>
      </c>
      <c r="I524" s="62">
        <f t="shared" si="140"/>
        <v>5.7797225611605045E-3</v>
      </c>
      <c r="K524" s="4"/>
      <c r="L524" s="5"/>
      <c r="R524" s="2" t="str">
        <f t="shared" si="141"/>
        <v>OK</v>
      </c>
    </row>
    <row r="525" spans="1:18" ht="31.5">
      <c r="A525" s="7" t="s">
        <v>1113</v>
      </c>
      <c r="B525" s="9" t="s">
        <v>862</v>
      </c>
      <c r="C525" s="10" t="s">
        <v>58</v>
      </c>
      <c r="D525" s="11">
        <v>400</v>
      </c>
      <c r="E525" s="50">
        <f t="shared" ref="E525:E541" si="142">ROUND(N525*$N$4,2)</f>
        <v>88.91</v>
      </c>
      <c r="F525" s="51">
        <f t="shared" ref="F525:F541" si="143">ROUND(D525*E525,2)</f>
        <v>35564</v>
      </c>
      <c r="G525" s="51">
        <f t="shared" ref="G525:G541" si="144">ROUND(E525*(1+$I$1),2)</f>
        <v>113.8</v>
      </c>
      <c r="H525" s="51">
        <f t="shared" ref="H525:H541" si="145">ROUND(D525*G525,2)</f>
        <v>45520</v>
      </c>
      <c r="I525" s="54">
        <f t="shared" si="140"/>
        <v>1.8117977795100275E-4</v>
      </c>
      <c r="K525" s="7" t="s">
        <v>12</v>
      </c>
      <c r="L525" s="38" t="s">
        <v>861</v>
      </c>
      <c r="N525" s="2">
        <v>89.18</v>
      </c>
      <c r="P525" s="2">
        <v>89.18</v>
      </c>
      <c r="R525" s="2" t="str">
        <f t="shared" si="141"/>
        <v>OK</v>
      </c>
    </row>
    <row r="526" spans="1:18">
      <c r="A526" s="7" t="s">
        <v>1114</v>
      </c>
      <c r="B526" s="13" t="s">
        <v>882</v>
      </c>
      <c r="C526" s="14" t="s">
        <v>873</v>
      </c>
      <c r="D526" s="21">
        <v>48</v>
      </c>
      <c r="E526" s="50">
        <f t="shared" si="142"/>
        <v>513.46</v>
      </c>
      <c r="F526" s="51">
        <f t="shared" si="143"/>
        <v>24646.080000000002</v>
      </c>
      <c r="G526" s="51">
        <f t="shared" si="144"/>
        <v>657.23</v>
      </c>
      <c r="H526" s="51">
        <f t="shared" si="145"/>
        <v>31547.040000000001</v>
      </c>
      <c r="I526" s="54">
        <f t="shared" si="140"/>
        <v>1.2556427289568106E-4</v>
      </c>
      <c r="K526" s="7" t="s">
        <v>12</v>
      </c>
      <c r="L526" s="34" t="s">
        <v>881</v>
      </c>
      <c r="N526" s="2">
        <v>515</v>
      </c>
      <c r="P526" s="2">
        <v>515</v>
      </c>
      <c r="R526" s="2" t="str">
        <f t="shared" si="141"/>
        <v>OK</v>
      </c>
    </row>
    <row r="527" spans="1:18" ht="47.25">
      <c r="A527" s="7" t="s">
        <v>1117</v>
      </c>
      <c r="B527" s="13" t="s">
        <v>865</v>
      </c>
      <c r="C527" s="14" t="s">
        <v>13</v>
      </c>
      <c r="D527" s="15">
        <v>48</v>
      </c>
      <c r="E527" s="50">
        <f t="shared" si="142"/>
        <v>5398.9</v>
      </c>
      <c r="F527" s="51">
        <f t="shared" si="143"/>
        <v>259147.2</v>
      </c>
      <c r="G527" s="51">
        <f t="shared" si="144"/>
        <v>6910.59</v>
      </c>
      <c r="H527" s="51">
        <f t="shared" si="145"/>
        <v>331708.32</v>
      </c>
      <c r="I527" s="54">
        <f t="shared" si="140"/>
        <v>1.3202732812412164E-3</v>
      </c>
      <c r="K527" s="7" t="s">
        <v>12</v>
      </c>
      <c r="L527" s="34" t="s">
        <v>864</v>
      </c>
      <c r="N527" s="2">
        <v>5415.15</v>
      </c>
      <c r="P527" s="2">
        <v>5415.15</v>
      </c>
      <c r="R527" s="2" t="str">
        <f t="shared" si="141"/>
        <v>OK</v>
      </c>
    </row>
    <row r="528" spans="1:18">
      <c r="A528" s="7" t="s">
        <v>1120</v>
      </c>
      <c r="B528" s="13" t="s">
        <v>868</v>
      </c>
      <c r="C528" s="14" t="s">
        <v>84</v>
      </c>
      <c r="D528" s="15">
        <v>500</v>
      </c>
      <c r="E528" s="50">
        <f t="shared" si="142"/>
        <v>27.14</v>
      </c>
      <c r="F528" s="51">
        <f t="shared" si="143"/>
        <v>13570</v>
      </c>
      <c r="G528" s="51">
        <f t="shared" si="144"/>
        <v>34.74</v>
      </c>
      <c r="H528" s="51">
        <f t="shared" si="145"/>
        <v>17370</v>
      </c>
      <c r="I528" s="54">
        <f t="shared" si="140"/>
        <v>6.9136483809510504E-5</v>
      </c>
      <c r="K528" s="7" t="s">
        <v>12</v>
      </c>
      <c r="L528" s="34" t="s">
        <v>867</v>
      </c>
      <c r="N528" s="2">
        <v>27.22</v>
      </c>
      <c r="P528" s="2">
        <v>27.22</v>
      </c>
      <c r="R528" s="2" t="str">
        <f t="shared" si="141"/>
        <v>OK</v>
      </c>
    </row>
    <row r="529" spans="1:18">
      <c r="A529" s="7" t="s">
        <v>1123</v>
      </c>
      <c r="B529" s="13" t="s">
        <v>2343</v>
      </c>
      <c r="C529" s="14" t="s">
        <v>84</v>
      </c>
      <c r="D529" s="15">
        <v>2800</v>
      </c>
      <c r="E529" s="50">
        <f t="shared" si="142"/>
        <v>36.32</v>
      </c>
      <c r="F529" s="51">
        <f t="shared" si="143"/>
        <v>101696</v>
      </c>
      <c r="G529" s="51">
        <f t="shared" si="144"/>
        <v>46.49</v>
      </c>
      <c r="H529" s="51">
        <f t="shared" si="145"/>
        <v>130172</v>
      </c>
      <c r="I529" s="54">
        <f t="shared" si="140"/>
        <v>5.1811366554125509E-4</v>
      </c>
      <c r="K529" s="7" t="s">
        <v>159</v>
      </c>
      <c r="L529" s="34" t="s">
        <v>2342</v>
      </c>
      <c r="N529" s="2">
        <v>36.43</v>
      </c>
      <c r="P529" s="2">
        <v>36.43</v>
      </c>
      <c r="R529" s="2" t="str">
        <f t="shared" si="141"/>
        <v>OK</v>
      </c>
    </row>
    <row r="530" spans="1:18" ht="31.5">
      <c r="A530" s="7" t="s">
        <v>2698</v>
      </c>
      <c r="B530" s="13" t="s">
        <v>874</v>
      </c>
      <c r="C530" s="14" t="s">
        <v>873</v>
      </c>
      <c r="D530" s="21">
        <v>48</v>
      </c>
      <c r="E530" s="50">
        <f t="shared" si="142"/>
        <v>578.26</v>
      </c>
      <c r="F530" s="51">
        <f t="shared" si="143"/>
        <v>27756.48</v>
      </c>
      <c r="G530" s="51">
        <f t="shared" si="144"/>
        <v>740.17</v>
      </c>
      <c r="H530" s="51">
        <f t="shared" si="145"/>
        <v>35528.160000000003</v>
      </c>
      <c r="I530" s="54">
        <f t="shared" si="140"/>
        <v>1.4141002064603907E-4</v>
      </c>
      <c r="K530" s="7" t="s">
        <v>159</v>
      </c>
      <c r="L530" s="34" t="s">
        <v>2334</v>
      </c>
      <c r="N530" s="2">
        <v>580</v>
      </c>
      <c r="P530" s="2">
        <v>580</v>
      </c>
      <c r="R530" s="2" t="str">
        <f t="shared" si="141"/>
        <v>OK</v>
      </c>
    </row>
    <row r="531" spans="1:18" ht="31.5">
      <c r="A531" s="7" t="s">
        <v>2699</v>
      </c>
      <c r="B531" s="13" t="s">
        <v>872</v>
      </c>
      <c r="C531" s="14" t="s">
        <v>873</v>
      </c>
      <c r="D531" s="21">
        <v>48</v>
      </c>
      <c r="E531" s="50">
        <f t="shared" si="142"/>
        <v>757.72</v>
      </c>
      <c r="F531" s="51">
        <f t="shared" si="143"/>
        <v>36370.559999999998</v>
      </c>
      <c r="G531" s="51">
        <f t="shared" si="144"/>
        <v>969.88</v>
      </c>
      <c r="H531" s="51">
        <f t="shared" si="145"/>
        <v>46554.239999999998</v>
      </c>
      <c r="I531" s="54">
        <f t="shared" si="140"/>
        <v>1.852962843997735E-4</v>
      </c>
      <c r="K531" s="7" t="s">
        <v>159</v>
      </c>
      <c r="L531" s="34" t="s">
        <v>2333</v>
      </c>
      <c r="N531" s="2">
        <v>760</v>
      </c>
      <c r="P531" s="2">
        <v>760</v>
      </c>
      <c r="R531" s="2" t="str">
        <f t="shared" si="141"/>
        <v>OK</v>
      </c>
    </row>
    <row r="532" spans="1:18">
      <c r="A532" s="7" t="s">
        <v>2700</v>
      </c>
      <c r="B532" s="13" t="s">
        <v>2339</v>
      </c>
      <c r="C532" s="14" t="s">
        <v>84</v>
      </c>
      <c r="D532" s="15">
        <v>3000</v>
      </c>
      <c r="E532" s="50">
        <f t="shared" si="142"/>
        <v>2.83</v>
      </c>
      <c r="F532" s="51">
        <f t="shared" si="143"/>
        <v>8490</v>
      </c>
      <c r="G532" s="51">
        <f t="shared" si="144"/>
        <v>3.62</v>
      </c>
      <c r="H532" s="51">
        <f t="shared" si="145"/>
        <v>10860</v>
      </c>
      <c r="I532" s="54">
        <f t="shared" si="140"/>
        <v>4.3225228219417621E-5</v>
      </c>
      <c r="K532" s="7" t="s">
        <v>159</v>
      </c>
      <c r="L532" s="34" t="s">
        <v>2338</v>
      </c>
      <c r="N532" s="2">
        <v>2.84</v>
      </c>
      <c r="P532" s="2">
        <v>2.84</v>
      </c>
      <c r="R532" s="2" t="str">
        <f t="shared" si="141"/>
        <v>OK</v>
      </c>
    </row>
    <row r="533" spans="1:18" ht="78.75">
      <c r="A533" s="7" t="s">
        <v>3022</v>
      </c>
      <c r="B533" s="13" t="s">
        <v>880</v>
      </c>
      <c r="C533" s="14" t="s">
        <v>13</v>
      </c>
      <c r="D533" s="15">
        <v>50</v>
      </c>
      <c r="E533" s="50">
        <f t="shared" si="142"/>
        <v>1096.32</v>
      </c>
      <c r="F533" s="51">
        <f t="shared" si="143"/>
        <v>54816</v>
      </c>
      <c r="G533" s="51">
        <f t="shared" si="144"/>
        <v>1403.29</v>
      </c>
      <c r="H533" s="51">
        <f t="shared" si="145"/>
        <v>70164.5</v>
      </c>
      <c r="I533" s="54">
        <f t="shared" si="140"/>
        <v>2.7927039828741507E-4</v>
      </c>
      <c r="K533" s="7" t="s">
        <v>12</v>
      </c>
      <c r="L533" s="34" t="s">
        <v>879</v>
      </c>
      <c r="N533" s="2">
        <v>1099.6199999999999</v>
      </c>
      <c r="P533" s="2">
        <v>1099.6199999999999</v>
      </c>
      <c r="R533" s="2" t="str">
        <f t="shared" si="141"/>
        <v>OK</v>
      </c>
    </row>
    <row r="534" spans="1:18">
      <c r="A534" s="7" t="s">
        <v>3023</v>
      </c>
      <c r="B534" s="13" t="s">
        <v>876</v>
      </c>
      <c r="C534" s="14" t="s">
        <v>13</v>
      </c>
      <c r="D534" s="15">
        <v>48</v>
      </c>
      <c r="E534" s="50">
        <f t="shared" si="142"/>
        <v>312.33999999999997</v>
      </c>
      <c r="F534" s="51">
        <f t="shared" si="143"/>
        <v>14992.32</v>
      </c>
      <c r="G534" s="51">
        <f t="shared" si="144"/>
        <v>399.8</v>
      </c>
      <c r="H534" s="51">
        <f t="shared" si="145"/>
        <v>19190.400000000001</v>
      </c>
      <c r="I534" s="54">
        <f t="shared" si="140"/>
        <v>7.6382082838113432E-5</v>
      </c>
      <c r="K534" s="7" t="s">
        <v>12</v>
      </c>
      <c r="L534" s="34" t="s">
        <v>875</v>
      </c>
      <c r="N534" s="2">
        <v>313.27999999999997</v>
      </c>
      <c r="P534" s="2">
        <v>313.27999999999997</v>
      </c>
      <c r="R534" s="2" t="str">
        <f t="shared" si="141"/>
        <v>OK</v>
      </c>
    </row>
    <row r="535" spans="1:18">
      <c r="A535" s="7" t="s">
        <v>3024</v>
      </c>
      <c r="B535" s="13" t="s">
        <v>878</v>
      </c>
      <c r="C535" s="14" t="s">
        <v>13</v>
      </c>
      <c r="D535" s="15">
        <v>48</v>
      </c>
      <c r="E535" s="50">
        <f t="shared" si="142"/>
        <v>524.99</v>
      </c>
      <c r="F535" s="51">
        <f t="shared" si="143"/>
        <v>25199.52</v>
      </c>
      <c r="G535" s="51">
        <f t="shared" si="144"/>
        <v>671.99</v>
      </c>
      <c r="H535" s="51">
        <f t="shared" si="145"/>
        <v>32255.52</v>
      </c>
      <c r="I535" s="54">
        <f t="shared" si="140"/>
        <v>1.2838418170681303E-4</v>
      </c>
      <c r="K535" s="7" t="s">
        <v>12</v>
      </c>
      <c r="L535" s="34" t="s">
        <v>877</v>
      </c>
      <c r="N535" s="2">
        <v>526.57000000000005</v>
      </c>
      <c r="P535" s="2">
        <v>526.57000000000005</v>
      </c>
      <c r="R535" s="2" t="str">
        <f t="shared" si="141"/>
        <v>OK</v>
      </c>
    </row>
    <row r="536" spans="1:18">
      <c r="A536" s="7" t="s">
        <v>3025</v>
      </c>
      <c r="B536" s="13" t="s">
        <v>870</v>
      </c>
      <c r="C536" s="14" t="s">
        <v>162</v>
      </c>
      <c r="D536" s="21">
        <v>192</v>
      </c>
      <c r="E536" s="50">
        <f t="shared" si="142"/>
        <v>448.65</v>
      </c>
      <c r="F536" s="51">
        <f t="shared" si="143"/>
        <v>86140.800000000003</v>
      </c>
      <c r="G536" s="51">
        <f t="shared" si="144"/>
        <v>574.27</v>
      </c>
      <c r="H536" s="51">
        <f t="shared" si="145"/>
        <v>110259.84</v>
      </c>
      <c r="I536" s="54">
        <f t="shared" si="140"/>
        <v>4.3885881652269536E-4</v>
      </c>
      <c r="K536" s="7" t="s">
        <v>159</v>
      </c>
      <c r="L536" s="34" t="s">
        <v>2335</v>
      </c>
      <c r="N536" s="2">
        <v>450</v>
      </c>
      <c r="P536" s="2">
        <v>450</v>
      </c>
      <c r="R536" s="2" t="str">
        <f t="shared" si="141"/>
        <v>OK</v>
      </c>
    </row>
    <row r="537" spans="1:18">
      <c r="A537" s="7" t="s">
        <v>3026</v>
      </c>
      <c r="B537" s="13" t="s">
        <v>2337</v>
      </c>
      <c r="C537" s="14" t="s">
        <v>84</v>
      </c>
      <c r="D537" s="15">
        <v>3500</v>
      </c>
      <c r="E537" s="50">
        <f t="shared" si="142"/>
        <v>6.06</v>
      </c>
      <c r="F537" s="51">
        <f t="shared" si="143"/>
        <v>21210</v>
      </c>
      <c r="G537" s="51">
        <f t="shared" si="144"/>
        <v>7.76</v>
      </c>
      <c r="H537" s="51">
        <f t="shared" si="145"/>
        <v>27160</v>
      </c>
      <c r="I537" s="54">
        <f t="shared" si="140"/>
        <v>1.0810287278447352E-4</v>
      </c>
      <c r="K537" s="7" t="s">
        <v>159</v>
      </c>
      <c r="L537" s="34" t="s">
        <v>2336</v>
      </c>
      <c r="N537" s="2">
        <v>6.08</v>
      </c>
      <c r="P537" s="2">
        <v>6.08</v>
      </c>
      <c r="R537" s="2" t="str">
        <f t="shared" si="141"/>
        <v>OK</v>
      </c>
    </row>
    <row r="538" spans="1:18">
      <c r="A538" s="7" t="s">
        <v>3027</v>
      </c>
      <c r="B538" s="13" t="s">
        <v>887</v>
      </c>
      <c r="C538" s="14" t="s">
        <v>58</v>
      </c>
      <c r="D538" s="15">
        <v>4000</v>
      </c>
      <c r="E538" s="50">
        <f t="shared" si="142"/>
        <v>7.24</v>
      </c>
      <c r="F538" s="51">
        <f t="shared" si="143"/>
        <v>28960</v>
      </c>
      <c r="G538" s="51">
        <f t="shared" si="144"/>
        <v>9.27</v>
      </c>
      <c r="H538" s="51">
        <f t="shared" si="145"/>
        <v>37080</v>
      </c>
      <c r="I538" s="54">
        <f t="shared" si="140"/>
        <v>1.4758669082651983E-4</v>
      </c>
      <c r="K538" s="7" t="s">
        <v>159</v>
      </c>
      <c r="L538" s="34" t="s">
        <v>2344</v>
      </c>
      <c r="N538" s="2">
        <v>7.26</v>
      </c>
      <c r="P538" s="2">
        <v>7.26</v>
      </c>
      <c r="R538" s="2" t="str">
        <f t="shared" si="141"/>
        <v>OK</v>
      </c>
    </row>
    <row r="539" spans="1:18" ht="31.5">
      <c r="A539" s="7" t="s">
        <v>3028</v>
      </c>
      <c r="B539" s="13" t="s">
        <v>886</v>
      </c>
      <c r="C539" s="14" t="s">
        <v>58</v>
      </c>
      <c r="D539" s="15">
        <v>2000</v>
      </c>
      <c r="E539" s="50">
        <f t="shared" si="142"/>
        <v>54.3</v>
      </c>
      <c r="F539" s="51">
        <f t="shared" si="143"/>
        <v>108600</v>
      </c>
      <c r="G539" s="51">
        <f t="shared" si="144"/>
        <v>69.5</v>
      </c>
      <c r="H539" s="51">
        <f t="shared" si="145"/>
        <v>139000</v>
      </c>
      <c r="I539" s="54">
        <f t="shared" si="140"/>
        <v>5.5325107941980194E-4</v>
      </c>
      <c r="K539" s="7" t="s">
        <v>12</v>
      </c>
      <c r="L539" s="34" t="s">
        <v>885</v>
      </c>
      <c r="N539" s="2">
        <v>54.46</v>
      </c>
      <c r="P539" s="2">
        <v>54.46</v>
      </c>
      <c r="R539" s="2" t="str">
        <f t="shared" si="141"/>
        <v>OK</v>
      </c>
    </row>
    <row r="540" spans="1:18" ht="31.5">
      <c r="A540" s="7" t="s">
        <v>3029</v>
      </c>
      <c r="B540" s="13" t="s">
        <v>884</v>
      </c>
      <c r="C540" s="14" t="s">
        <v>84</v>
      </c>
      <c r="D540" s="15">
        <v>2000</v>
      </c>
      <c r="E540" s="50">
        <f t="shared" si="142"/>
        <v>136.12</v>
      </c>
      <c r="F540" s="51">
        <f t="shared" si="143"/>
        <v>272240</v>
      </c>
      <c r="G540" s="51">
        <f t="shared" si="144"/>
        <v>174.23</v>
      </c>
      <c r="H540" s="51">
        <f t="shared" si="145"/>
        <v>348460</v>
      </c>
      <c r="I540" s="54">
        <f t="shared" si="140"/>
        <v>1.3869487131987351E-3</v>
      </c>
      <c r="K540" s="7" t="s">
        <v>12</v>
      </c>
      <c r="L540" s="34" t="s">
        <v>883</v>
      </c>
      <c r="N540" s="2">
        <v>136.53</v>
      </c>
      <c r="P540" s="2">
        <v>136.53</v>
      </c>
      <c r="R540" s="2" t="str">
        <f t="shared" si="141"/>
        <v>OK</v>
      </c>
    </row>
    <row r="541" spans="1:18">
      <c r="A541" s="7" t="s">
        <v>3030</v>
      </c>
      <c r="B541" s="17" t="s">
        <v>2341</v>
      </c>
      <c r="C541" s="18" t="s">
        <v>84</v>
      </c>
      <c r="D541" s="19">
        <v>2000</v>
      </c>
      <c r="E541" s="50">
        <f t="shared" si="142"/>
        <v>7.53</v>
      </c>
      <c r="F541" s="51">
        <f t="shared" si="143"/>
        <v>15060</v>
      </c>
      <c r="G541" s="51">
        <f t="shared" si="144"/>
        <v>9.64</v>
      </c>
      <c r="H541" s="51">
        <f t="shared" si="145"/>
        <v>19280</v>
      </c>
      <c r="I541" s="54">
        <f t="shared" si="140"/>
        <v>7.6738710872041593E-5</v>
      </c>
      <c r="K541" s="7" t="s">
        <v>159</v>
      </c>
      <c r="L541" s="35" t="s">
        <v>2340</v>
      </c>
      <c r="N541" s="2">
        <v>7.55</v>
      </c>
      <c r="P541" s="2">
        <v>7.55</v>
      </c>
      <c r="R541" s="2" t="str">
        <f t="shared" si="141"/>
        <v>OK</v>
      </c>
    </row>
    <row r="542" spans="1:18">
      <c r="A542" s="3">
        <v>31</v>
      </c>
      <c r="B542" s="36" t="s">
        <v>327</v>
      </c>
      <c r="C542" s="20" t="s">
        <v>56</v>
      </c>
      <c r="D542" s="6" t="s">
        <v>56</v>
      </c>
      <c r="E542" s="6"/>
      <c r="F542" s="6"/>
      <c r="G542" s="6"/>
      <c r="H542" s="61">
        <f>SUM(H543:H811)</f>
        <v>15897256.350000001</v>
      </c>
      <c r="I542" s="62">
        <f t="shared" si="140"/>
        <v>6.3274634787415837E-2</v>
      </c>
      <c r="K542" s="4"/>
      <c r="L542" s="5"/>
      <c r="R542" s="2" t="str">
        <f t="shared" si="141"/>
        <v>OK</v>
      </c>
    </row>
    <row r="543" spans="1:18" ht="31.5">
      <c r="A543" s="32" t="s">
        <v>1125</v>
      </c>
      <c r="B543" s="13" t="s">
        <v>550</v>
      </c>
      <c r="C543" s="14" t="s">
        <v>13</v>
      </c>
      <c r="D543" s="15">
        <v>291</v>
      </c>
      <c r="E543" s="50">
        <f t="shared" ref="E543:E606" si="146">ROUND(N543*$N$4,2)</f>
        <v>11.91</v>
      </c>
      <c r="F543" s="51">
        <f t="shared" ref="F543:F606" si="147">ROUND(D543*E543,2)</f>
        <v>3465.81</v>
      </c>
      <c r="G543" s="51">
        <f t="shared" ref="G543:G606" si="148">ROUND(E543*(1+$I$1),2)</f>
        <v>15.24</v>
      </c>
      <c r="H543" s="51">
        <f t="shared" ref="H543:H606" si="149">ROUND(D543*G543,2)</f>
        <v>4434.84</v>
      </c>
      <c r="I543" s="54">
        <f t="shared" si="140"/>
        <v>1.7651654798950465E-5</v>
      </c>
      <c r="K543" s="7" t="s">
        <v>12</v>
      </c>
      <c r="L543" s="34" t="s">
        <v>549</v>
      </c>
      <c r="M543" s="85"/>
      <c r="N543" s="2">
        <v>11.95</v>
      </c>
      <c r="P543" s="2">
        <v>11.95</v>
      </c>
      <c r="R543" s="2" t="str">
        <f t="shared" si="141"/>
        <v>OK</v>
      </c>
    </row>
    <row r="544" spans="1:18">
      <c r="A544" s="32" t="s">
        <v>1128</v>
      </c>
      <c r="B544" s="13" t="s">
        <v>2093</v>
      </c>
      <c r="C544" s="14" t="s">
        <v>84</v>
      </c>
      <c r="D544" s="24">
        <v>4365</v>
      </c>
      <c r="E544" s="50">
        <f t="shared" si="146"/>
        <v>11.05</v>
      </c>
      <c r="F544" s="51">
        <f t="shared" si="147"/>
        <v>48233.25</v>
      </c>
      <c r="G544" s="51">
        <f t="shared" si="148"/>
        <v>14.14</v>
      </c>
      <c r="H544" s="51">
        <f t="shared" si="149"/>
        <v>61721.1</v>
      </c>
      <c r="I544" s="54">
        <f t="shared" si="140"/>
        <v>2.4566377840271606E-4</v>
      </c>
      <c r="K544" s="7" t="s">
        <v>159</v>
      </c>
      <c r="L544" s="12" t="s">
        <v>2092</v>
      </c>
      <c r="M544" s="85"/>
      <c r="N544" s="2">
        <v>11.08</v>
      </c>
      <c r="P544" s="2">
        <v>11.08</v>
      </c>
      <c r="R544" s="2" t="str">
        <f t="shared" si="141"/>
        <v>OK</v>
      </c>
    </row>
    <row r="545" spans="1:18" ht="31.5">
      <c r="A545" s="32" t="s">
        <v>1131</v>
      </c>
      <c r="B545" s="13" t="s">
        <v>2090</v>
      </c>
      <c r="C545" s="14" t="s">
        <v>84</v>
      </c>
      <c r="D545" s="24">
        <v>3880</v>
      </c>
      <c r="E545" s="50">
        <f t="shared" si="146"/>
        <v>94.56</v>
      </c>
      <c r="F545" s="51">
        <f t="shared" si="147"/>
        <v>366892.79999999999</v>
      </c>
      <c r="G545" s="51">
        <f t="shared" si="148"/>
        <v>121.04</v>
      </c>
      <c r="H545" s="51">
        <f t="shared" si="149"/>
        <v>469635.2</v>
      </c>
      <c r="I545" s="54">
        <f t="shared" si="140"/>
        <v>1.8692531031189537E-3</v>
      </c>
      <c r="K545" s="7" t="s">
        <v>159</v>
      </c>
      <c r="L545" s="12" t="s">
        <v>2085</v>
      </c>
      <c r="M545" s="85"/>
      <c r="N545" s="2">
        <v>94.84</v>
      </c>
      <c r="P545" s="2">
        <v>94.84</v>
      </c>
      <c r="R545" s="2" t="str">
        <f t="shared" si="141"/>
        <v>OK</v>
      </c>
    </row>
    <row r="546" spans="1:18" ht="31.5">
      <c r="A546" s="32" t="s">
        <v>1134</v>
      </c>
      <c r="B546" s="13" t="s">
        <v>2091</v>
      </c>
      <c r="C546" s="14" t="s">
        <v>84</v>
      </c>
      <c r="D546" s="24">
        <v>2910</v>
      </c>
      <c r="E546" s="50">
        <f t="shared" si="146"/>
        <v>121.19</v>
      </c>
      <c r="F546" s="51">
        <f t="shared" si="147"/>
        <v>352662.9</v>
      </c>
      <c r="G546" s="51">
        <f t="shared" si="148"/>
        <v>155.12</v>
      </c>
      <c r="H546" s="51">
        <f t="shared" si="149"/>
        <v>451399.2</v>
      </c>
      <c r="I546" s="54">
        <f t="shared" si="140"/>
        <v>1.79666974567795E-3</v>
      </c>
      <c r="K546" s="7" t="s">
        <v>159</v>
      </c>
      <c r="L546" s="12" t="s">
        <v>2086</v>
      </c>
      <c r="M546" s="85"/>
      <c r="N546" s="2">
        <v>121.55</v>
      </c>
      <c r="P546" s="2">
        <v>121.55</v>
      </c>
      <c r="R546" s="2" t="str">
        <f t="shared" si="141"/>
        <v>OK</v>
      </c>
    </row>
    <row r="547" spans="1:18" ht="31.5">
      <c r="A547" s="32" t="s">
        <v>1137</v>
      </c>
      <c r="B547" s="13" t="s">
        <v>2087</v>
      </c>
      <c r="C547" s="14" t="s">
        <v>84</v>
      </c>
      <c r="D547" s="24">
        <v>6790</v>
      </c>
      <c r="E547" s="50">
        <f t="shared" si="146"/>
        <v>37.93</v>
      </c>
      <c r="F547" s="51">
        <f t="shared" si="147"/>
        <v>257544.7</v>
      </c>
      <c r="G547" s="51">
        <f t="shared" si="148"/>
        <v>48.55</v>
      </c>
      <c r="H547" s="51">
        <f t="shared" si="149"/>
        <v>329654.5</v>
      </c>
      <c r="I547" s="54">
        <f t="shared" si="140"/>
        <v>1.3120986184215475E-3</v>
      </c>
      <c r="K547" s="7" t="s">
        <v>159</v>
      </c>
      <c r="L547" s="12" t="s">
        <v>2082</v>
      </c>
      <c r="M547" s="85"/>
      <c r="N547" s="2">
        <v>38.04</v>
      </c>
      <c r="P547" s="2">
        <v>38.04</v>
      </c>
      <c r="R547" s="2" t="str">
        <f t="shared" si="141"/>
        <v>OK</v>
      </c>
    </row>
    <row r="548" spans="1:18" ht="31.5">
      <c r="A548" s="32" t="s">
        <v>1138</v>
      </c>
      <c r="B548" s="13" t="s">
        <v>2088</v>
      </c>
      <c r="C548" s="14" t="s">
        <v>84</v>
      </c>
      <c r="D548" s="24">
        <v>6790</v>
      </c>
      <c r="E548" s="50">
        <f t="shared" si="146"/>
        <v>53.51</v>
      </c>
      <c r="F548" s="51">
        <f t="shared" si="147"/>
        <v>363332.9</v>
      </c>
      <c r="G548" s="51">
        <f t="shared" si="148"/>
        <v>68.489999999999995</v>
      </c>
      <c r="H548" s="51">
        <f t="shared" si="149"/>
        <v>465047.1</v>
      </c>
      <c r="I548" s="54">
        <f t="shared" si="140"/>
        <v>1.8509914392521479E-3</v>
      </c>
      <c r="K548" s="7" t="s">
        <v>159</v>
      </c>
      <c r="L548" s="12" t="s">
        <v>2083</v>
      </c>
      <c r="M548" s="85"/>
      <c r="N548" s="2">
        <v>53.67</v>
      </c>
      <c r="P548" s="2">
        <v>53.67</v>
      </c>
      <c r="R548" s="2" t="str">
        <f t="shared" si="141"/>
        <v>OK</v>
      </c>
    </row>
    <row r="549" spans="1:18" ht="31.5">
      <c r="A549" s="32" t="s">
        <v>1141</v>
      </c>
      <c r="B549" s="13" t="s">
        <v>2089</v>
      </c>
      <c r="C549" s="14" t="s">
        <v>84</v>
      </c>
      <c r="D549" s="24">
        <v>4365</v>
      </c>
      <c r="E549" s="50">
        <f t="shared" si="146"/>
        <v>74.56</v>
      </c>
      <c r="F549" s="51">
        <f t="shared" si="147"/>
        <v>325454.40000000002</v>
      </c>
      <c r="G549" s="51">
        <f t="shared" si="148"/>
        <v>95.44</v>
      </c>
      <c r="H549" s="51">
        <f t="shared" si="149"/>
        <v>416595.6</v>
      </c>
      <c r="I549" s="54">
        <f t="shared" si="140"/>
        <v>1.6581436358384175E-3</v>
      </c>
      <c r="K549" s="7" t="s">
        <v>159</v>
      </c>
      <c r="L549" s="12" t="s">
        <v>2084</v>
      </c>
      <c r="M549" s="85"/>
      <c r="N549" s="2">
        <v>74.78</v>
      </c>
      <c r="P549" s="2">
        <v>74.78</v>
      </c>
      <c r="R549" s="2" t="str">
        <f t="shared" si="141"/>
        <v>OK</v>
      </c>
    </row>
    <row r="550" spans="1:18" ht="31.5">
      <c r="A550" s="32" t="s">
        <v>2701</v>
      </c>
      <c r="B550" s="13" t="s">
        <v>2067</v>
      </c>
      <c r="C550" s="14" t="s">
        <v>84</v>
      </c>
      <c r="D550" s="24">
        <v>9700</v>
      </c>
      <c r="E550" s="50">
        <f t="shared" si="146"/>
        <v>1.75</v>
      </c>
      <c r="F550" s="51">
        <f t="shared" si="147"/>
        <v>16975</v>
      </c>
      <c r="G550" s="51">
        <f t="shared" si="148"/>
        <v>2.2400000000000002</v>
      </c>
      <c r="H550" s="51">
        <f t="shared" si="149"/>
        <v>21728</v>
      </c>
      <c r="I550" s="54">
        <f t="shared" si="140"/>
        <v>8.6482298227578825E-5</v>
      </c>
      <c r="K550" s="7" t="s">
        <v>159</v>
      </c>
      <c r="L550" s="12" t="s">
        <v>2066</v>
      </c>
      <c r="M550" s="85"/>
      <c r="N550" s="2">
        <v>1.76</v>
      </c>
      <c r="P550" s="2">
        <v>1.76</v>
      </c>
      <c r="R550" s="2" t="str">
        <f t="shared" si="141"/>
        <v>OK</v>
      </c>
    </row>
    <row r="551" spans="1:18" ht="31.5">
      <c r="A551" s="32" t="s">
        <v>3279</v>
      </c>
      <c r="B551" s="13" t="s">
        <v>2078</v>
      </c>
      <c r="C551" s="14" t="s">
        <v>84</v>
      </c>
      <c r="D551" s="24">
        <v>29100</v>
      </c>
      <c r="E551" s="50">
        <f t="shared" si="146"/>
        <v>8.6300000000000008</v>
      </c>
      <c r="F551" s="51">
        <f t="shared" si="147"/>
        <v>251133</v>
      </c>
      <c r="G551" s="51">
        <f t="shared" si="148"/>
        <v>11.05</v>
      </c>
      <c r="H551" s="51">
        <f t="shared" si="149"/>
        <v>321555</v>
      </c>
      <c r="I551" s="54">
        <f t="shared" si="140"/>
        <v>1.2798607974304633E-3</v>
      </c>
      <c r="K551" s="7" t="s">
        <v>159</v>
      </c>
      <c r="L551" s="12" t="s">
        <v>2071</v>
      </c>
      <c r="M551" s="85"/>
      <c r="N551" s="2">
        <v>8.66</v>
      </c>
      <c r="P551" s="2">
        <v>8.66</v>
      </c>
      <c r="R551" s="2" t="str">
        <f t="shared" si="141"/>
        <v>OK</v>
      </c>
    </row>
    <row r="552" spans="1:18" ht="31.5">
      <c r="A552" s="32" t="s">
        <v>3280</v>
      </c>
      <c r="B552" s="13" t="s">
        <v>2079</v>
      </c>
      <c r="C552" s="14" t="s">
        <v>84</v>
      </c>
      <c r="D552" s="24">
        <v>9700</v>
      </c>
      <c r="E552" s="50">
        <f t="shared" si="146"/>
        <v>13.3</v>
      </c>
      <c r="F552" s="51">
        <f t="shared" si="147"/>
        <v>129010</v>
      </c>
      <c r="G552" s="51">
        <f t="shared" si="148"/>
        <v>17.02</v>
      </c>
      <c r="H552" s="51">
        <f t="shared" si="149"/>
        <v>165094</v>
      </c>
      <c r="I552" s="54">
        <f t="shared" si="140"/>
        <v>6.5711103385419261E-4</v>
      </c>
      <c r="K552" s="7" t="s">
        <v>159</v>
      </c>
      <c r="L552" s="12" t="s">
        <v>2072</v>
      </c>
      <c r="M552" s="85"/>
      <c r="N552" s="2">
        <v>13.34</v>
      </c>
      <c r="P552" s="2">
        <v>13.34</v>
      </c>
      <c r="R552" s="2" t="str">
        <f t="shared" si="141"/>
        <v>OK</v>
      </c>
    </row>
    <row r="553" spans="1:18" ht="31.5">
      <c r="A553" s="32" t="s">
        <v>3281</v>
      </c>
      <c r="B553" s="13" t="s">
        <v>2075</v>
      </c>
      <c r="C553" s="14" t="s">
        <v>84</v>
      </c>
      <c r="D553" s="24">
        <v>29100</v>
      </c>
      <c r="E553" s="50">
        <f t="shared" si="146"/>
        <v>2.59</v>
      </c>
      <c r="F553" s="51">
        <f t="shared" si="147"/>
        <v>75369</v>
      </c>
      <c r="G553" s="51">
        <f t="shared" si="148"/>
        <v>3.32</v>
      </c>
      <c r="H553" s="51">
        <f t="shared" si="149"/>
        <v>96612</v>
      </c>
      <c r="I553" s="54">
        <f t="shared" si="140"/>
        <v>3.8453736176191297E-4</v>
      </c>
      <c r="K553" s="7" t="s">
        <v>159</v>
      </c>
      <c r="L553" s="12" t="s">
        <v>2068</v>
      </c>
      <c r="M553" s="85"/>
      <c r="N553" s="2">
        <v>2.6</v>
      </c>
      <c r="P553" s="2">
        <v>2.6</v>
      </c>
      <c r="R553" s="2" t="str">
        <f t="shared" si="141"/>
        <v>OK</v>
      </c>
    </row>
    <row r="554" spans="1:18" ht="31.5">
      <c r="A554" s="32" t="s">
        <v>3282</v>
      </c>
      <c r="B554" s="13" t="s">
        <v>2080</v>
      </c>
      <c r="C554" s="14" t="s">
        <v>84</v>
      </c>
      <c r="D554" s="24">
        <v>9700</v>
      </c>
      <c r="E554" s="50">
        <f t="shared" si="146"/>
        <v>19.7</v>
      </c>
      <c r="F554" s="51">
        <f t="shared" si="147"/>
        <v>191090</v>
      </c>
      <c r="G554" s="51">
        <f t="shared" si="148"/>
        <v>25.22</v>
      </c>
      <c r="H554" s="51">
        <f t="shared" si="149"/>
        <v>244634</v>
      </c>
      <c r="I554" s="54">
        <f t="shared" si="140"/>
        <v>9.7369801843729374E-4</v>
      </c>
      <c r="K554" s="7" t="s">
        <v>159</v>
      </c>
      <c r="L554" s="12" t="s">
        <v>2073</v>
      </c>
      <c r="M554" s="85"/>
      <c r="N554" s="2">
        <v>19.760000000000002</v>
      </c>
      <c r="P554" s="2">
        <v>19.760000000000002</v>
      </c>
      <c r="R554" s="2" t="str">
        <f t="shared" si="141"/>
        <v>OK</v>
      </c>
    </row>
    <row r="555" spans="1:18" ht="31.5">
      <c r="A555" s="32" t="s">
        <v>3283</v>
      </c>
      <c r="B555" s="13" t="s">
        <v>2081</v>
      </c>
      <c r="C555" s="14" t="s">
        <v>84</v>
      </c>
      <c r="D555" s="24">
        <v>9700</v>
      </c>
      <c r="E555" s="50">
        <f t="shared" si="146"/>
        <v>26.68</v>
      </c>
      <c r="F555" s="51">
        <f t="shared" si="147"/>
        <v>258796</v>
      </c>
      <c r="G555" s="51">
        <f t="shared" si="148"/>
        <v>34.15</v>
      </c>
      <c r="H555" s="51">
        <f t="shared" si="149"/>
        <v>331255</v>
      </c>
      <c r="I555" s="54">
        <f t="shared" si="140"/>
        <v>1.318468966282061E-3</v>
      </c>
      <c r="K555" s="7" t="s">
        <v>159</v>
      </c>
      <c r="L555" s="12" t="s">
        <v>2074</v>
      </c>
      <c r="M555" s="85"/>
      <c r="N555" s="2">
        <v>26.76</v>
      </c>
      <c r="P555" s="2">
        <v>26.76</v>
      </c>
      <c r="R555" s="2" t="str">
        <f t="shared" si="141"/>
        <v>OK</v>
      </c>
    </row>
    <row r="556" spans="1:18" ht="31.5">
      <c r="A556" s="32" t="s">
        <v>3284</v>
      </c>
      <c r="B556" s="13" t="s">
        <v>2076</v>
      </c>
      <c r="C556" s="14" t="s">
        <v>84</v>
      </c>
      <c r="D556" s="24">
        <v>29100</v>
      </c>
      <c r="E556" s="50">
        <f t="shared" si="146"/>
        <v>3.7</v>
      </c>
      <c r="F556" s="51">
        <f t="shared" si="147"/>
        <v>107670</v>
      </c>
      <c r="G556" s="51">
        <f t="shared" si="148"/>
        <v>4.74</v>
      </c>
      <c r="H556" s="51">
        <f t="shared" si="149"/>
        <v>137934</v>
      </c>
      <c r="I556" s="54">
        <f t="shared" si="140"/>
        <v>5.4900816106971911E-4</v>
      </c>
      <c r="K556" s="7" t="s">
        <v>159</v>
      </c>
      <c r="L556" s="12" t="s">
        <v>2069</v>
      </c>
      <c r="M556" s="85"/>
      <c r="N556" s="2">
        <v>3.71</v>
      </c>
      <c r="P556" s="2">
        <v>3.71</v>
      </c>
      <c r="R556" s="2" t="str">
        <f t="shared" si="141"/>
        <v>OK</v>
      </c>
    </row>
    <row r="557" spans="1:18" ht="31.5">
      <c r="A557" s="32" t="s">
        <v>3285</v>
      </c>
      <c r="B557" s="13" t="s">
        <v>2077</v>
      </c>
      <c r="C557" s="14" t="s">
        <v>84</v>
      </c>
      <c r="D557" s="24">
        <v>29100</v>
      </c>
      <c r="E557" s="50">
        <f t="shared" si="146"/>
        <v>5.35</v>
      </c>
      <c r="F557" s="51">
        <f t="shared" si="147"/>
        <v>155685</v>
      </c>
      <c r="G557" s="51">
        <f t="shared" si="148"/>
        <v>6.85</v>
      </c>
      <c r="H557" s="51">
        <f t="shared" si="149"/>
        <v>199335</v>
      </c>
      <c r="I557" s="54">
        <f t="shared" si="140"/>
        <v>7.9339786990033248E-4</v>
      </c>
      <c r="K557" s="7" t="s">
        <v>159</v>
      </c>
      <c r="L557" s="12" t="s">
        <v>2070</v>
      </c>
      <c r="M557" s="85"/>
      <c r="N557" s="2">
        <v>5.37</v>
      </c>
      <c r="P557" s="2">
        <v>5.37</v>
      </c>
      <c r="R557" s="2" t="str">
        <f t="shared" si="141"/>
        <v>OK</v>
      </c>
    </row>
    <row r="558" spans="1:18">
      <c r="A558" s="32" t="s">
        <v>3286</v>
      </c>
      <c r="B558" s="13" t="s">
        <v>2099</v>
      </c>
      <c r="C558" s="14" t="s">
        <v>84</v>
      </c>
      <c r="D558" s="24">
        <v>970</v>
      </c>
      <c r="E558" s="50">
        <f t="shared" si="146"/>
        <v>27.8</v>
      </c>
      <c r="F558" s="51">
        <f t="shared" si="147"/>
        <v>26966</v>
      </c>
      <c r="G558" s="51">
        <f t="shared" si="148"/>
        <v>35.58</v>
      </c>
      <c r="H558" s="51">
        <f t="shared" si="149"/>
        <v>34512.6</v>
      </c>
      <c r="I558" s="54">
        <f t="shared" si="140"/>
        <v>1.3736786477398457E-4</v>
      </c>
      <c r="K558" s="7" t="s">
        <v>159</v>
      </c>
      <c r="L558" s="12" t="s">
        <v>2098</v>
      </c>
      <c r="M558" s="85"/>
      <c r="N558" s="2">
        <v>27.88</v>
      </c>
      <c r="P558" s="2">
        <v>27.88</v>
      </c>
      <c r="R558" s="2" t="str">
        <f t="shared" si="141"/>
        <v>OK</v>
      </c>
    </row>
    <row r="559" spans="1:18">
      <c r="A559" s="32" t="s">
        <v>3287</v>
      </c>
      <c r="B559" s="13" t="s">
        <v>2101</v>
      </c>
      <c r="C559" s="14" t="s">
        <v>84</v>
      </c>
      <c r="D559" s="24">
        <v>776</v>
      </c>
      <c r="E559" s="50">
        <f t="shared" si="146"/>
        <v>41.5</v>
      </c>
      <c r="F559" s="51">
        <f t="shared" si="147"/>
        <v>32204</v>
      </c>
      <c r="G559" s="51">
        <f t="shared" si="148"/>
        <v>53.12</v>
      </c>
      <c r="H559" s="51">
        <f t="shared" si="149"/>
        <v>41221.120000000003</v>
      </c>
      <c r="I559" s="54">
        <f t="shared" si="140"/>
        <v>1.6406927435174955E-4</v>
      </c>
      <c r="K559" s="7" t="s">
        <v>159</v>
      </c>
      <c r="L559" s="12" t="s">
        <v>2100</v>
      </c>
      <c r="M559" s="85"/>
      <c r="N559" s="2">
        <v>41.62</v>
      </c>
      <c r="P559" s="2">
        <v>41.62</v>
      </c>
      <c r="R559" s="2" t="str">
        <f t="shared" si="141"/>
        <v>OK</v>
      </c>
    </row>
    <row r="560" spans="1:18">
      <c r="A560" s="32" t="s">
        <v>3288</v>
      </c>
      <c r="B560" s="13" t="s">
        <v>570</v>
      </c>
      <c r="C560" s="14" t="s">
        <v>13</v>
      </c>
      <c r="D560" s="15">
        <v>485</v>
      </c>
      <c r="E560" s="50">
        <f t="shared" si="146"/>
        <v>19.96</v>
      </c>
      <c r="F560" s="51">
        <f t="shared" si="147"/>
        <v>9680.6</v>
      </c>
      <c r="G560" s="51">
        <f t="shared" si="148"/>
        <v>25.55</v>
      </c>
      <c r="H560" s="51">
        <f t="shared" si="149"/>
        <v>12391.75</v>
      </c>
      <c r="I560" s="54">
        <f t="shared" si="140"/>
        <v>4.9321935707916048E-5</v>
      </c>
      <c r="K560" s="7" t="s">
        <v>12</v>
      </c>
      <c r="L560" s="34" t="s">
        <v>569</v>
      </c>
      <c r="M560" s="85"/>
      <c r="N560" s="2">
        <v>20.02</v>
      </c>
      <c r="P560" s="2">
        <v>20.02</v>
      </c>
      <c r="R560" s="2" t="str">
        <f t="shared" si="141"/>
        <v>OK</v>
      </c>
    </row>
    <row r="561" spans="1:18">
      <c r="A561" s="32" t="s">
        <v>3289</v>
      </c>
      <c r="B561" s="13" t="s">
        <v>572</v>
      </c>
      <c r="C561" s="14" t="s">
        <v>13</v>
      </c>
      <c r="D561" s="15">
        <v>485</v>
      </c>
      <c r="E561" s="50">
        <f t="shared" si="146"/>
        <v>19.96</v>
      </c>
      <c r="F561" s="51">
        <f t="shared" si="147"/>
        <v>9680.6</v>
      </c>
      <c r="G561" s="51">
        <f t="shared" si="148"/>
        <v>25.55</v>
      </c>
      <c r="H561" s="51">
        <f t="shared" si="149"/>
        <v>12391.75</v>
      </c>
      <c r="I561" s="54">
        <f t="shared" si="140"/>
        <v>4.9321935707916048E-5</v>
      </c>
      <c r="K561" s="7" t="s">
        <v>12</v>
      </c>
      <c r="L561" s="34" t="s">
        <v>571</v>
      </c>
      <c r="M561" s="85"/>
      <c r="N561" s="2">
        <v>20.02</v>
      </c>
      <c r="P561" s="2">
        <v>20.02</v>
      </c>
      <c r="R561" s="2" t="str">
        <f t="shared" si="141"/>
        <v>OK</v>
      </c>
    </row>
    <row r="562" spans="1:18">
      <c r="A562" s="32" t="s">
        <v>3290</v>
      </c>
      <c r="B562" s="13" t="s">
        <v>574</v>
      </c>
      <c r="C562" s="14" t="s">
        <v>13</v>
      </c>
      <c r="D562" s="15">
        <v>485</v>
      </c>
      <c r="E562" s="50">
        <f t="shared" si="146"/>
        <v>19.96</v>
      </c>
      <c r="F562" s="51">
        <f t="shared" si="147"/>
        <v>9680.6</v>
      </c>
      <c r="G562" s="51">
        <f t="shared" si="148"/>
        <v>25.55</v>
      </c>
      <c r="H562" s="51">
        <f t="shared" si="149"/>
        <v>12391.75</v>
      </c>
      <c r="I562" s="54">
        <f t="shared" si="140"/>
        <v>4.9321935707916048E-5</v>
      </c>
      <c r="K562" s="7" t="s">
        <v>12</v>
      </c>
      <c r="L562" s="34" t="s">
        <v>573</v>
      </c>
      <c r="M562" s="85"/>
      <c r="N562" s="2">
        <v>20.02</v>
      </c>
      <c r="P562" s="2">
        <v>20.02</v>
      </c>
      <c r="R562" s="2" t="str">
        <f t="shared" si="141"/>
        <v>OK</v>
      </c>
    </row>
    <row r="563" spans="1:18">
      <c r="A563" s="32" t="s">
        <v>3291</v>
      </c>
      <c r="B563" s="13" t="s">
        <v>576</v>
      </c>
      <c r="C563" s="14" t="s">
        <v>13</v>
      </c>
      <c r="D563" s="15">
        <v>485</v>
      </c>
      <c r="E563" s="50">
        <f t="shared" si="146"/>
        <v>19.96</v>
      </c>
      <c r="F563" s="51">
        <f t="shared" si="147"/>
        <v>9680.6</v>
      </c>
      <c r="G563" s="51">
        <f t="shared" si="148"/>
        <v>25.55</v>
      </c>
      <c r="H563" s="51">
        <f t="shared" si="149"/>
        <v>12391.75</v>
      </c>
      <c r="I563" s="54">
        <f t="shared" si="140"/>
        <v>4.9321935707916048E-5</v>
      </c>
      <c r="K563" s="7" t="s">
        <v>12</v>
      </c>
      <c r="L563" s="34" t="s">
        <v>575</v>
      </c>
      <c r="M563" s="85"/>
      <c r="N563" s="2">
        <v>20.02</v>
      </c>
      <c r="P563" s="2">
        <v>20.02</v>
      </c>
      <c r="R563" s="2" t="str">
        <f t="shared" si="141"/>
        <v>OK</v>
      </c>
    </row>
    <row r="564" spans="1:18">
      <c r="A564" s="32" t="s">
        <v>3292</v>
      </c>
      <c r="B564" s="13" t="s">
        <v>578</v>
      </c>
      <c r="C564" s="14" t="s">
        <v>13</v>
      </c>
      <c r="D564" s="15">
        <v>485</v>
      </c>
      <c r="E564" s="50">
        <f t="shared" si="146"/>
        <v>19.96</v>
      </c>
      <c r="F564" s="51">
        <f t="shared" si="147"/>
        <v>9680.6</v>
      </c>
      <c r="G564" s="51">
        <f t="shared" si="148"/>
        <v>25.55</v>
      </c>
      <c r="H564" s="51">
        <f t="shared" si="149"/>
        <v>12391.75</v>
      </c>
      <c r="I564" s="54">
        <f t="shared" si="140"/>
        <v>4.9321935707916048E-5</v>
      </c>
      <c r="K564" s="7" t="s">
        <v>12</v>
      </c>
      <c r="L564" s="34" t="s">
        <v>577</v>
      </c>
      <c r="M564" s="85"/>
      <c r="N564" s="2">
        <v>20.02</v>
      </c>
      <c r="P564" s="2">
        <v>20.02</v>
      </c>
      <c r="R564" s="2" t="str">
        <f t="shared" si="141"/>
        <v>OK</v>
      </c>
    </row>
    <row r="565" spans="1:18">
      <c r="A565" s="32" t="s">
        <v>3293</v>
      </c>
      <c r="B565" s="13" t="s">
        <v>363</v>
      </c>
      <c r="C565" s="14" t="s">
        <v>13</v>
      </c>
      <c r="D565" s="24">
        <v>90</v>
      </c>
      <c r="E565" s="50">
        <f t="shared" si="146"/>
        <v>191.53</v>
      </c>
      <c r="F565" s="51">
        <f t="shared" si="147"/>
        <v>17237.7</v>
      </c>
      <c r="G565" s="51">
        <f t="shared" si="148"/>
        <v>245.16</v>
      </c>
      <c r="H565" s="51">
        <f t="shared" si="149"/>
        <v>22064.400000000001</v>
      </c>
      <c r="I565" s="54">
        <f t="shared" si="140"/>
        <v>8.7821245444246604E-5</v>
      </c>
      <c r="K565" s="7" t="s">
        <v>12</v>
      </c>
      <c r="L565" s="12" t="s">
        <v>362</v>
      </c>
      <c r="M565" s="85"/>
      <c r="N565" s="2">
        <v>192.11</v>
      </c>
      <c r="P565" s="2">
        <v>192.11</v>
      </c>
      <c r="R565" s="2" t="str">
        <f t="shared" si="141"/>
        <v>OK</v>
      </c>
    </row>
    <row r="566" spans="1:18">
      <c r="A566" s="32" t="s">
        <v>3294</v>
      </c>
      <c r="B566" s="13" t="s">
        <v>365</v>
      </c>
      <c r="C566" s="14" t="s">
        <v>13</v>
      </c>
      <c r="D566" s="24">
        <v>90</v>
      </c>
      <c r="E566" s="50">
        <f t="shared" si="146"/>
        <v>271.42</v>
      </c>
      <c r="F566" s="51">
        <f t="shared" si="147"/>
        <v>24427.8</v>
      </c>
      <c r="G566" s="51">
        <f t="shared" si="148"/>
        <v>347.42</v>
      </c>
      <c r="H566" s="51">
        <f t="shared" si="149"/>
        <v>31267.8</v>
      </c>
      <c r="I566" s="54">
        <f t="shared" si="140"/>
        <v>1.2445283525958621E-4</v>
      </c>
      <c r="K566" s="7" t="s">
        <v>12</v>
      </c>
      <c r="L566" s="12" t="s">
        <v>364</v>
      </c>
      <c r="M566" s="85"/>
      <c r="N566" s="2">
        <v>272.24</v>
      </c>
      <c r="P566" s="2">
        <v>272.24</v>
      </c>
      <c r="R566" s="2" t="str">
        <f t="shared" si="141"/>
        <v>OK</v>
      </c>
    </row>
    <row r="567" spans="1:18" ht="31.5">
      <c r="A567" s="32" t="s">
        <v>3295</v>
      </c>
      <c r="B567" s="13" t="s">
        <v>375</v>
      </c>
      <c r="C567" s="14" t="s">
        <v>13</v>
      </c>
      <c r="D567" s="24">
        <v>90</v>
      </c>
      <c r="E567" s="50">
        <f t="shared" si="146"/>
        <v>11.36</v>
      </c>
      <c r="F567" s="51">
        <f t="shared" si="147"/>
        <v>1022.4</v>
      </c>
      <c r="G567" s="51">
        <f t="shared" si="148"/>
        <v>14.54</v>
      </c>
      <c r="H567" s="51">
        <f t="shared" si="149"/>
        <v>1308.5999999999999</v>
      </c>
      <c r="I567" s="54">
        <f t="shared" si="140"/>
        <v>5.2085205937320345E-6</v>
      </c>
      <c r="K567" s="7" t="s">
        <v>12</v>
      </c>
      <c r="L567" s="12" t="s">
        <v>374</v>
      </c>
      <c r="M567" s="85"/>
      <c r="N567" s="2">
        <v>11.39</v>
      </c>
      <c r="P567" s="2">
        <v>11.39</v>
      </c>
      <c r="R567" s="2" t="str">
        <f t="shared" si="141"/>
        <v>OK</v>
      </c>
    </row>
    <row r="568" spans="1:18" ht="31.5">
      <c r="A568" s="32" t="s">
        <v>3296</v>
      </c>
      <c r="B568" s="13" t="s">
        <v>377</v>
      </c>
      <c r="C568" s="14" t="s">
        <v>13</v>
      </c>
      <c r="D568" s="24">
        <v>90</v>
      </c>
      <c r="E568" s="50">
        <f t="shared" si="146"/>
        <v>13.15</v>
      </c>
      <c r="F568" s="51">
        <f t="shared" si="147"/>
        <v>1183.5</v>
      </c>
      <c r="G568" s="51">
        <f t="shared" si="148"/>
        <v>16.829999999999998</v>
      </c>
      <c r="H568" s="51">
        <f t="shared" si="149"/>
        <v>1514.7</v>
      </c>
      <c r="I568" s="54">
        <f t="shared" si="140"/>
        <v>6.0288446762386622E-6</v>
      </c>
      <c r="K568" s="7" t="s">
        <v>12</v>
      </c>
      <c r="L568" s="12" t="s">
        <v>376</v>
      </c>
      <c r="M568" s="85"/>
      <c r="N568" s="2">
        <v>13.19</v>
      </c>
      <c r="P568" s="2">
        <v>13.19</v>
      </c>
      <c r="R568" s="2" t="str">
        <f t="shared" si="141"/>
        <v>OK</v>
      </c>
    </row>
    <row r="569" spans="1:18" ht="31.5">
      <c r="A569" s="32" t="s">
        <v>3297</v>
      </c>
      <c r="B569" s="13" t="s">
        <v>373</v>
      </c>
      <c r="C569" s="14" t="s">
        <v>13</v>
      </c>
      <c r="D569" s="24">
        <v>90</v>
      </c>
      <c r="E569" s="50">
        <f t="shared" si="146"/>
        <v>9.1300000000000008</v>
      </c>
      <c r="F569" s="51">
        <f t="shared" si="147"/>
        <v>821.7</v>
      </c>
      <c r="G569" s="51">
        <f t="shared" si="148"/>
        <v>11.69</v>
      </c>
      <c r="H569" s="51">
        <f t="shared" si="149"/>
        <v>1052.0999999999999</v>
      </c>
      <c r="I569" s="54">
        <f t="shared" si="140"/>
        <v>4.1875932421408169E-6</v>
      </c>
      <c r="K569" s="7" t="s">
        <v>12</v>
      </c>
      <c r="L569" s="12" t="s">
        <v>372</v>
      </c>
      <c r="M569" s="85"/>
      <c r="N569" s="2">
        <v>9.16</v>
      </c>
      <c r="P569" s="2">
        <v>9.16</v>
      </c>
      <c r="R569" s="2" t="str">
        <f t="shared" si="141"/>
        <v>OK</v>
      </c>
    </row>
    <row r="570" spans="1:18" ht="31.5">
      <c r="A570" s="32" t="s">
        <v>3298</v>
      </c>
      <c r="B570" s="13" t="s">
        <v>371</v>
      </c>
      <c r="C570" s="14" t="s">
        <v>13</v>
      </c>
      <c r="D570" s="24">
        <v>90</v>
      </c>
      <c r="E570" s="50">
        <f t="shared" si="146"/>
        <v>8.92</v>
      </c>
      <c r="F570" s="51">
        <f t="shared" si="147"/>
        <v>802.8</v>
      </c>
      <c r="G570" s="51">
        <f t="shared" si="148"/>
        <v>11.42</v>
      </c>
      <c r="H570" s="51">
        <f t="shared" si="149"/>
        <v>1027.8</v>
      </c>
      <c r="I570" s="54">
        <f t="shared" si="140"/>
        <v>4.0908738088321751E-6</v>
      </c>
      <c r="K570" s="7" t="s">
        <v>12</v>
      </c>
      <c r="L570" s="12" t="s">
        <v>370</v>
      </c>
      <c r="M570" s="85"/>
      <c r="N570" s="2">
        <v>8.9499999999999993</v>
      </c>
      <c r="P570" s="2">
        <v>8.9499999999999993</v>
      </c>
      <c r="R570" s="2" t="str">
        <f t="shared" si="141"/>
        <v>OK</v>
      </c>
    </row>
    <row r="571" spans="1:18" ht="31.5">
      <c r="A571" s="32" t="s">
        <v>3299</v>
      </c>
      <c r="B571" s="13" t="s">
        <v>369</v>
      </c>
      <c r="C571" s="14" t="s">
        <v>13</v>
      </c>
      <c r="D571" s="24">
        <v>90</v>
      </c>
      <c r="E571" s="50">
        <f t="shared" si="146"/>
        <v>9.57</v>
      </c>
      <c r="F571" s="51">
        <f t="shared" si="147"/>
        <v>861.3</v>
      </c>
      <c r="G571" s="51">
        <f t="shared" si="148"/>
        <v>12.25</v>
      </c>
      <c r="H571" s="51">
        <f t="shared" si="149"/>
        <v>1102.5</v>
      </c>
      <c r="I571" s="54">
        <f t="shared" si="140"/>
        <v>4.3881965112254077E-6</v>
      </c>
      <c r="K571" s="7" t="s">
        <v>12</v>
      </c>
      <c r="L571" s="12" t="s">
        <v>368</v>
      </c>
      <c r="M571" s="85"/>
      <c r="N571" s="2">
        <v>9.6</v>
      </c>
      <c r="P571" s="2">
        <v>9.6</v>
      </c>
      <c r="R571" s="2" t="str">
        <f t="shared" si="141"/>
        <v>OK</v>
      </c>
    </row>
    <row r="572" spans="1:18" ht="31.5">
      <c r="A572" s="32" t="s">
        <v>3300</v>
      </c>
      <c r="B572" s="13" t="s">
        <v>367</v>
      </c>
      <c r="C572" s="14" t="s">
        <v>13</v>
      </c>
      <c r="D572" s="24">
        <v>90</v>
      </c>
      <c r="E572" s="50">
        <f t="shared" si="146"/>
        <v>7.17</v>
      </c>
      <c r="F572" s="51">
        <f t="shared" si="147"/>
        <v>645.29999999999995</v>
      </c>
      <c r="G572" s="51">
        <f t="shared" si="148"/>
        <v>9.18</v>
      </c>
      <c r="H572" s="51">
        <f t="shared" si="149"/>
        <v>826.2</v>
      </c>
      <c r="I572" s="54">
        <f t="shared" si="140"/>
        <v>3.2884607324938158E-6</v>
      </c>
      <c r="K572" s="7" t="s">
        <v>12</v>
      </c>
      <c r="L572" s="12" t="s">
        <v>366</v>
      </c>
      <c r="M572" s="85"/>
      <c r="N572" s="2">
        <v>7.19</v>
      </c>
      <c r="P572" s="2">
        <v>7.19</v>
      </c>
      <c r="R572" s="2" t="str">
        <f t="shared" si="141"/>
        <v>OK</v>
      </c>
    </row>
    <row r="573" spans="1:18">
      <c r="A573" s="32" t="s">
        <v>3301</v>
      </c>
      <c r="B573" s="13" t="s">
        <v>391</v>
      </c>
      <c r="C573" s="14" t="s">
        <v>13</v>
      </c>
      <c r="D573" s="24">
        <v>48</v>
      </c>
      <c r="E573" s="50">
        <f t="shared" si="146"/>
        <v>55.86</v>
      </c>
      <c r="F573" s="51">
        <f t="shared" si="147"/>
        <v>2681.28</v>
      </c>
      <c r="G573" s="51">
        <f t="shared" si="148"/>
        <v>71.5</v>
      </c>
      <c r="H573" s="51">
        <f t="shared" si="149"/>
        <v>3432</v>
      </c>
      <c r="I573" s="54">
        <f t="shared" si="140"/>
        <v>1.3660127370998275E-5</v>
      </c>
      <c r="K573" s="7" t="s">
        <v>12</v>
      </c>
      <c r="L573" s="12" t="s">
        <v>390</v>
      </c>
      <c r="M573" s="85"/>
      <c r="N573" s="2">
        <v>56.03</v>
      </c>
      <c r="P573" s="2">
        <v>56.03</v>
      </c>
      <c r="R573" s="2" t="str">
        <f t="shared" si="141"/>
        <v>OK</v>
      </c>
    </row>
    <row r="574" spans="1:18" ht="47.25">
      <c r="A574" s="32" t="s">
        <v>3302</v>
      </c>
      <c r="B574" s="13" t="s">
        <v>361</v>
      </c>
      <c r="C574" s="14" t="s">
        <v>13</v>
      </c>
      <c r="D574" s="24">
        <v>190</v>
      </c>
      <c r="E574" s="50">
        <f t="shared" si="146"/>
        <v>169.17</v>
      </c>
      <c r="F574" s="51">
        <f t="shared" si="147"/>
        <v>32142.3</v>
      </c>
      <c r="G574" s="51">
        <f t="shared" si="148"/>
        <v>216.54</v>
      </c>
      <c r="H574" s="51">
        <f t="shared" si="149"/>
        <v>41142.6</v>
      </c>
      <c r="I574" s="54">
        <f t="shared" si="140"/>
        <v>1.6375674719523123E-4</v>
      </c>
      <c r="K574" s="7" t="s">
        <v>12</v>
      </c>
      <c r="L574" s="12" t="s">
        <v>360</v>
      </c>
      <c r="M574" s="85"/>
      <c r="N574" s="2">
        <v>169.68</v>
      </c>
      <c r="P574" s="2">
        <v>169.68</v>
      </c>
      <c r="R574" s="2" t="str">
        <f t="shared" si="141"/>
        <v>OK</v>
      </c>
    </row>
    <row r="575" spans="1:18" ht="31.5">
      <c r="A575" s="32" t="s">
        <v>3303</v>
      </c>
      <c r="B575" s="13" t="s">
        <v>357</v>
      </c>
      <c r="C575" s="14" t="s">
        <v>13</v>
      </c>
      <c r="D575" s="24">
        <v>2400</v>
      </c>
      <c r="E575" s="50">
        <f t="shared" si="146"/>
        <v>21.39</v>
      </c>
      <c r="F575" s="51">
        <f t="shared" si="147"/>
        <v>51336</v>
      </c>
      <c r="G575" s="51">
        <f t="shared" si="148"/>
        <v>27.38</v>
      </c>
      <c r="H575" s="51">
        <f t="shared" si="149"/>
        <v>65712</v>
      </c>
      <c r="I575" s="54">
        <f t="shared" si="140"/>
        <v>2.615484527398131E-4</v>
      </c>
      <c r="K575" s="7" t="s">
        <v>12</v>
      </c>
      <c r="L575" s="12" t="s">
        <v>356</v>
      </c>
      <c r="M575" s="85"/>
      <c r="N575" s="2">
        <v>21.45</v>
      </c>
      <c r="P575" s="2">
        <v>21.45</v>
      </c>
      <c r="R575" s="2" t="str">
        <f t="shared" si="141"/>
        <v>OK</v>
      </c>
    </row>
    <row r="576" spans="1:18" ht="31.5">
      <c r="A576" s="32" t="s">
        <v>3304</v>
      </c>
      <c r="B576" s="13" t="s">
        <v>588</v>
      </c>
      <c r="C576" s="14" t="s">
        <v>13</v>
      </c>
      <c r="D576" s="15">
        <v>485</v>
      </c>
      <c r="E576" s="50">
        <f t="shared" si="146"/>
        <v>103.48</v>
      </c>
      <c r="F576" s="51">
        <f t="shared" si="147"/>
        <v>50187.8</v>
      </c>
      <c r="G576" s="51">
        <f t="shared" si="148"/>
        <v>132.44999999999999</v>
      </c>
      <c r="H576" s="51">
        <f t="shared" si="149"/>
        <v>64238.25</v>
      </c>
      <c r="I576" s="54">
        <f t="shared" si="140"/>
        <v>2.5568259821970567E-4</v>
      </c>
      <c r="K576" s="7" t="s">
        <v>12</v>
      </c>
      <c r="L576" s="34" t="s">
        <v>587</v>
      </c>
      <c r="M576" s="85"/>
      <c r="N576" s="2">
        <v>103.79</v>
      </c>
      <c r="P576" s="2">
        <v>103.79</v>
      </c>
      <c r="R576" s="2" t="str">
        <f t="shared" si="141"/>
        <v>OK</v>
      </c>
    </row>
    <row r="577" spans="1:18" ht="31.5">
      <c r="A577" s="32" t="s">
        <v>3305</v>
      </c>
      <c r="B577" s="13" t="s">
        <v>590</v>
      </c>
      <c r="C577" s="14" t="s">
        <v>13</v>
      </c>
      <c r="D577" s="15">
        <v>485</v>
      </c>
      <c r="E577" s="50">
        <f t="shared" si="146"/>
        <v>79.069999999999993</v>
      </c>
      <c r="F577" s="51">
        <f t="shared" si="147"/>
        <v>38348.949999999997</v>
      </c>
      <c r="G577" s="51">
        <f t="shared" si="148"/>
        <v>101.21</v>
      </c>
      <c r="H577" s="51">
        <f t="shared" si="149"/>
        <v>49086.85</v>
      </c>
      <c r="I577" s="54">
        <f t="shared" si="140"/>
        <v>1.953766384735101E-4</v>
      </c>
      <c r="K577" s="7" t="s">
        <v>12</v>
      </c>
      <c r="L577" s="34" t="s">
        <v>589</v>
      </c>
      <c r="M577" s="85"/>
      <c r="N577" s="2">
        <v>79.31</v>
      </c>
      <c r="P577" s="2">
        <v>79.31</v>
      </c>
      <c r="R577" s="2" t="str">
        <f t="shared" si="141"/>
        <v>OK</v>
      </c>
    </row>
    <row r="578" spans="1:18" ht="31.5">
      <c r="A578" s="32" t="s">
        <v>3306</v>
      </c>
      <c r="B578" s="13" t="s">
        <v>592</v>
      </c>
      <c r="C578" s="14" t="s">
        <v>13</v>
      </c>
      <c r="D578" s="15">
        <v>485</v>
      </c>
      <c r="E578" s="50">
        <f t="shared" si="146"/>
        <v>134.43</v>
      </c>
      <c r="F578" s="51">
        <f t="shared" si="147"/>
        <v>65198.55</v>
      </c>
      <c r="G578" s="51">
        <f t="shared" si="148"/>
        <v>172.07</v>
      </c>
      <c r="H578" s="51">
        <f t="shared" si="149"/>
        <v>83453.95</v>
      </c>
      <c r="I578" s="54">
        <f t="shared" si="140"/>
        <v>3.321653807147207E-4</v>
      </c>
      <c r="K578" s="7" t="s">
        <v>12</v>
      </c>
      <c r="L578" s="34" t="s">
        <v>591</v>
      </c>
      <c r="M578" s="85"/>
      <c r="N578" s="2">
        <v>134.83000000000001</v>
      </c>
      <c r="P578" s="2">
        <v>134.83000000000001</v>
      </c>
      <c r="R578" s="2" t="str">
        <f t="shared" si="141"/>
        <v>OK</v>
      </c>
    </row>
    <row r="579" spans="1:18" ht="31.5">
      <c r="A579" s="32" t="s">
        <v>3307</v>
      </c>
      <c r="B579" s="13" t="s">
        <v>355</v>
      </c>
      <c r="C579" s="14" t="s">
        <v>13</v>
      </c>
      <c r="D579" s="24">
        <v>190</v>
      </c>
      <c r="E579" s="50">
        <f t="shared" si="146"/>
        <v>96.55</v>
      </c>
      <c r="F579" s="51">
        <f t="shared" si="147"/>
        <v>18344.5</v>
      </c>
      <c r="G579" s="51">
        <f t="shared" si="148"/>
        <v>123.58</v>
      </c>
      <c r="H579" s="51">
        <f t="shared" si="149"/>
        <v>23480.2</v>
      </c>
      <c r="I579" s="54">
        <f t="shared" si="140"/>
        <v>9.3456446007142684E-5</v>
      </c>
      <c r="K579" s="7" t="s">
        <v>12</v>
      </c>
      <c r="L579" s="12" t="s">
        <v>354</v>
      </c>
      <c r="M579" s="85"/>
      <c r="N579" s="2">
        <v>96.84</v>
      </c>
      <c r="P579" s="2">
        <v>96.84</v>
      </c>
      <c r="R579" s="2" t="str">
        <f t="shared" si="141"/>
        <v>OK</v>
      </c>
    </row>
    <row r="580" spans="1:18" ht="31.5">
      <c r="A580" s="32" t="s">
        <v>3308</v>
      </c>
      <c r="B580" s="13" t="s">
        <v>379</v>
      </c>
      <c r="C580" s="14" t="s">
        <v>13</v>
      </c>
      <c r="D580" s="24">
        <v>120</v>
      </c>
      <c r="E580" s="50">
        <f t="shared" si="146"/>
        <v>276.60000000000002</v>
      </c>
      <c r="F580" s="51">
        <f t="shared" si="147"/>
        <v>33192</v>
      </c>
      <c r="G580" s="51">
        <f t="shared" si="148"/>
        <v>354.05</v>
      </c>
      <c r="H580" s="51">
        <f t="shared" si="149"/>
        <v>42486</v>
      </c>
      <c r="I580" s="54">
        <f t="shared" si="140"/>
        <v>1.6910377956999787E-4</v>
      </c>
      <c r="K580" s="7" t="s">
        <v>12</v>
      </c>
      <c r="L580" s="12" t="s">
        <v>378</v>
      </c>
      <c r="M580" s="85"/>
      <c r="N580" s="2">
        <v>277.43</v>
      </c>
      <c r="P580" s="2">
        <v>277.43</v>
      </c>
      <c r="R580" s="2" t="str">
        <f t="shared" si="141"/>
        <v>OK</v>
      </c>
    </row>
    <row r="581" spans="1:18" ht="31.5">
      <c r="A581" s="32" t="s">
        <v>3309</v>
      </c>
      <c r="B581" s="13" t="s">
        <v>359</v>
      </c>
      <c r="C581" s="14" t="s">
        <v>13</v>
      </c>
      <c r="D581" s="24">
        <v>190</v>
      </c>
      <c r="E581" s="50">
        <f t="shared" si="146"/>
        <v>84.59</v>
      </c>
      <c r="F581" s="51">
        <f t="shared" si="147"/>
        <v>16072.1</v>
      </c>
      <c r="G581" s="51">
        <f t="shared" si="148"/>
        <v>108.28</v>
      </c>
      <c r="H581" s="51">
        <f t="shared" si="149"/>
        <v>20573.2</v>
      </c>
      <c r="I581" s="54">
        <f t="shared" si="140"/>
        <v>8.1885936022442219E-5</v>
      </c>
      <c r="K581" s="7" t="s">
        <v>12</v>
      </c>
      <c r="L581" s="12" t="s">
        <v>358</v>
      </c>
      <c r="M581" s="85"/>
      <c r="N581" s="2">
        <v>84.84</v>
      </c>
      <c r="P581" s="2">
        <v>84.84</v>
      </c>
      <c r="R581" s="2" t="str">
        <f t="shared" si="141"/>
        <v>OK</v>
      </c>
    </row>
    <row r="582" spans="1:18" ht="31.5">
      <c r="A582" s="32" t="s">
        <v>3310</v>
      </c>
      <c r="B582" s="13" t="s">
        <v>2168</v>
      </c>
      <c r="C582" s="14" t="s">
        <v>13</v>
      </c>
      <c r="D582" s="24">
        <v>190</v>
      </c>
      <c r="E582" s="50">
        <f t="shared" si="146"/>
        <v>50.54</v>
      </c>
      <c r="F582" s="51">
        <f t="shared" si="147"/>
        <v>9602.6</v>
      </c>
      <c r="G582" s="51">
        <f t="shared" si="148"/>
        <v>64.69</v>
      </c>
      <c r="H582" s="51">
        <f t="shared" si="149"/>
        <v>12291.1</v>
      </c>
      <c r="I582" s="54">
        <f t="shared" ref="I582:I645" si="150">H582/$H$1416</f>
        <v>4.8921326203285813E-5</v>
      </c>
      <c r="K582" s="7" t="s">
        <v>159</v>
      </c>
      <c r="L582" s="12" t="s">
        <v>2166</v>
      </c>
      <c r="M582" s="85"/>
      <c r="N582" s="2">
        <v>50.69</v>
      </c>
      <c r="P582" s="2">
        <v>50.69</v>
      </c>
      <c r="R582" s="2" t="str">
        <f t="shared" ref="R582:R645" si="151">IF(E582&lt;=P582,"OK","ERRO")</f>
        <v>OK</v>
      </c>
    </row>
    <row r="583" spans="1:18" ht="31.5">
      <c r="A583" s="32" t="s">
        <v>3311</v>
      </c>
      <c r="B583" s="13" t="s">
        <v>2169</v>
      </c>
      <c r="C583" s="14" t="s">
        <v>13</v>
      </c>
      <c r="D583" s="24">
        <v>190</v>
      </c>
      <c r="E583" s="50">
        <f t="shared" si="146"/>
        <v>53.28</v>
      </c>
      <c r="F583" s="51">
        <f t="shared" si="147"/>
        <v>10123.200000000001</v>
      </c>
      <c r="G583" s="51">
        <f t="shared" si="148"/>
        <v>68.2</v>
      </c>
      <c r="H583" s="51">
        <f t="shared" si="149"/>
        <v>12958</v>
      </c>
      <c r="I583" s="54">
        <f t="shared" si="150"/>
        <v>5.1575737317422971E-5</v>
      </c>
      <c r="K583" s="7" t="s">
        <v>159</v>
      </c>
      <c r="L583" s="12" t="s">
        <v>2167</v>
      </c>
      <c r="M583" s="85"/>
      <c r="N583" s="2">
        <v>53.44</v>
      </c>
      <c r="P583" s="2">
        <v>53.44</v>
      </c>
      <c r="R583" s="2" t="str">
        <f t="shared" si="151"/>
        <v>OK</v>
      </c>
    </row>
    <row r="584" spans="1:18" ht="31.5">
      <c r="A584" s="32" t="s">
        <v>3312</v>
      </c>
      <c r="B584" s="13" t="s">
        <v>586</v>
      </c>
      <c r="C584" s="14" t="s">
        <v>13</v>
      </c>
      <c r="D584" s="15">
        <v>1000</v>
      </c>
      <c r="E584" s="50">
        <f t="shared" si="146"/>
        <v>13.56</v>
      </c>
      <c r="F584" s="51">
        <f t="shared" si="147"/>
        <v>13560</v>
      </c>
      <c r="G584" s="51">
        <f t="shared" si="148"/>
        <v>17.36</v>
      </c>
      <c r="H584" s="51">
        <f t="shared" si="149"/>
        <v>17360</v>
      </c>
      <c r="I584" s="54">
        <f t="shared" si="150"/>
        <v>6.9096681573581012E-5</v>
      </c>
      <c r="K584" s="7" t="s">
        <v>12</v>
      </c>
      <c r="L584" s="34" t="s">
        <v>585</v>
      </c>
      <c r="M584" s="85"/>
      <c r="N584" s="2">
        <v>13.599999999999998</v>
      </c>
      <c r="P584" s="2">
        <v>13.599999999999998</v>
      </c>
      <c r="R584" s="2" t="str">
        <f t="shared" si="151"/>
        <v>OK</v>
      </c>
    </row>
    <row r="585" spans="1:18" ht="31.5">
      <c r="A585" s="32" t="s">
        <v>3313</v>
      </c>
      <c r="B585" s="13" t="s">
        <v>387</v>
      </c>
      <c r="C585" s="14" t="s">
        <v>13</v>
      </c>
      <c r="D585" s="24">
        <v>48</v>
      </c>
      <c r="E585" s="50">
        <f t="shared" si="146"/>
        <v>3315.57</v>
      </c>
      <c r="F585" s="51">
        <f t="shared" si="147"/>
        <v>159147.35999999999</v>
      </c>
      <c r="G585" s="51">
        <f t="shared" si="148"/>
        <v>4243.93</v>
      </c>
      <c r="H585" s="51">
        <f t="shared" si="149"/>
        <v>203708.64</v>
      </c>
      <c r="I585" s="54">
        <f t="shared" si="150"/>
        <v>8.1080593501539459E-4</v>
      </c>
      <c r="K585" s="7" t="s">
        <v>12</v>
      </c>
      <c r="L585" s="12" t="s">
        <v>386</v>
      </c>
      <c r="M585" s="85"/>
      <c r="N585" s="2">
        <v>3325.55</v>
      </c>
      <c r="P585" s="2">
        <v>3325.55</v>
      </c>
      <c r="R585" s="2" t="str">
        <f t="shared" si="151"/>
        <v>OK</v>
      </c>
    </row>
    <row r="586" spans="1:18" ht="31.5">
      <c r="A586" s="32" t="s">
        <v>3314</v>
      </c>
      <c r="B586" s="13" t="s">
        <v>389</v>
      </c>
      <c r="C586" s="14" t="s">
        <v>13</v>
      </c>
      <c r="D586" s="24">
        <v>140</v>
      </c>
      <c r="E586" s="50">
        <f t="shared" si="146"/>
        <v>364.58</v>
      </c>
      <c r="F586" s="51">
        <f t="shared" si="147"/>
        <v>51041.2</v>
      </c>
      <c r="G586" s="51">
        <f t="shared" si="148"/>
        <v>466.66</v>
      </c>
      <c r="H586" s="51">
        <f t="shared" si="149"/>
        <v>65332.4</v>
      </c>
      <c r="I586" s="54">
        <f t="shared" si="150"/>
        <v>2.6003755986392997E-4</v>
      </c>
      <c r="K586" s="7" t="s">
        <v>12</v>
      </c>
      <c r="L586" s="12" t="s">
        <v>388</v>
      </c>
      <c r="M586" s="85"/>
      <c r="N586" s="2">
        <v>365.68</v>
      </c>
      <c r="P586" s="2">
        <v>365.68</v>
      </c>
      <c r="R586" s="2" t="str">
        <f t="shared" si="151"/>
        <v>OK</v>
      </c>
    </row>
    <row r="587" spans="1:18" ht="47.25">
      <c r="A587" s="32" t="s">
        <v>3315</v>
      </c>
      <c r="B587" s="13" t="s">
        <v>385</v>
      </c>
      <c r="C587" s="14" t="s">
        <v>13</v>
      </c>
      <c r="D587" s="24">
        <v>90</v>
      </c>
      <c r="E587" s="50">
        <f t="shared" si="146"/>
        <v>189.25</v>
      </c>
      <c r="F587" s="51">
        <f t="shared" si="147"/>
        <v>17032.5</v>
      </c>
      <c r="G587" s="51">
        <f t="shared" si="148"/>
        <v>242.24</v>
      </c>
      <c r="H587" s="51">
        <f t="shared" si="149"/>
        <v>21801.599999999999</v>
      </c>
      <c r="I587" s="54">
        <f t="shared" si="150"/>
        <v>8.6775242684019807E-5</v>
      </c>
      <c r="K587" s="7" t="s">
        <v>12</v>
      </c>
      <c r="L587" s="12" t="s">
        <v>384</v>
      </c>
      <c r="M587" s="85"/>
      <c r="N587" s="2">
        <v>189.82</v>
      </c>
      <c r="P587" s="2">
        <v>189.82</v>
      </c>
      <c r="R587" s="2" t="str">
        <f t="shared" si="151"/>
        <v>OK</v>
      </c>
    </row>
    <row r="588" spans="1:18" ht="47.25">
      <c r="A588" s="32" t="s">
        <v>3316</v>
      </c>
      <c r="B588" s="13" t="s">
        <v>381</v>
      </c>
      <c r="C588" s="14" t="s">
        <v>13</v>
      </c>
      <c r="D588" s="24">
        <v>90</v>
      </c>
      <c r="E588" s="50">
        <f t="shared" si="146"/>
        <v>220.64</v>
      </c>
      <c r="F588" s="51">
        <f t="shared" si="147"/>
        <v>19857.599999999999</v>
      </c>
      <c r="G588" s="51">
        <f t="shared" si="148"/>
        <v>282.42</v>
      </c>
      <c r="H588" s="51">
        <f t="shared" si="149"/>
        <v>25417.8</v>
      </c>
      <c r="I588" s="54">
        <f t="shared" si="150"/>
        <v>1.0116852724083914E-4</v>
      </c>
      <c r="K588" s="7" t="s">
        <v>12</v>
      </c>
      <c r="L588" s="12" t="s">
        <v>380</v>
      </c>
      <c r="M588" s="85"/>
      <c r="N588" s="2">
        <v>221.3</v>
      </c>
      <c r="P588" s="2">
        <v>221.3</v>
      </c>
      <c r="R588" s="2" t="str">
        <f t="shared" si="151"/>
        <v>OK</v>
      </c>
    </row>
    <row r="589" spans="1:18" ht="47.25">
      <c r="A589" s="32" t="s">
        <v>3317</v>
      </c>
      <c r="B589" s="13" t="s">
        <v>383</v>
      </c>
      <c r="C589" s="14" t="s">
        <v>13</v>
      </c>
      <c r="D589" s="24">
        <v>90</v>
      </c>
      <c r="E589" s="50">
        <f t="shared" si="146"/>
        <v>231.82</v>
      </c>
      <c r="F589" s="51">
        <f t="shared" si="147"/>
        <v>20863.8</v>
      </c>
      <c r="G589" s="51">
        <f t="shared" si="148"/>
        <v>296.73</v>
      </c>
      <c r="H589" s="51">
        <f t="shared" si="149"/>
        <v>26705.7</v>
      </c>
      <c r="I589" s="54">
        <f t="shared" si="150"/>
        <v>1.0629465720619716E-4</v>
      </c>
      <c r="K589" s="7" t="s">
        <v>12</v>
      </c>
      <c r="L589" s="12" t="s">
        <v>382</v>
      </c>
      <c r="M589" s="85"/>
      <c r="N589" s="2">
        <v>232.52</v>
      </c>
      <c r="P589" s="2">
        <v>232.52</v>
      </c>
      <c r="R589" s="2" t="str">
        <f t="shared" si="151"/>
        <v>OK</v>
      </c>
    </row>
    <row r="590" spans="1:18" ht="31.5">
      <c r="A590" s="32" t="s">
        <v>3318</v>
      </c>
      <c r="B590" s="13" t="s">
        <v>568</v>
      </c>
      <c r="C590" s="14" t="s">
        <v>13</v>
      </c>
      <c r="D590" s="21">
        <v>600</v>
      </c>
      <c r="E590" s="50">
        <f t="shared" si="146"/>
        <v>31.19</v>
      </c>
      <c r="F590" s="51">
        <f t="shared" si="147"/>
        <v>18714</v>
      </c>
      <c r="G590" s="51">
        <f t="shared" si="148"/>
        <v>39.92</v>
      </c>
      <c r="H590" s="51">
        <f t="shared" si="149"/>
        <v>23952</v>
      </c>
      <c r="I590" s="54">
        <f t="shared" si="150"/>
        <v>9.5334315498295653E-5</v>
      </c>
      <c r="K590" s="7" t="s">
        <v>12</v>
      </c>
      <c r="L590" s="34" t="s">
        <v>567</v>
      </c>
      <c r="M590" s="85"/>
      <c r="N590" s="2">
        <v>31.28</v>
      </c>
      <c r="P590" s="2">
        <v>31.28</v>
      </c>
      <c r="R590" s="2" t="str">
        <f t="shared" si="151"/>
        <v>OK</v>
      </c>
    </row>
    <row r="591" spans="1:18" ht="31.5">
      <c r="A591" s="32" t="s">
        <v>3319</v>
      </c>
      <c r="B591" s="13" t="s">
        <v>333</v>
      </c>
      <c r="C591" s="14" t="s">
        <v>13</v>
      </c>
      <c r="D591" s="24">
        <v>600</v>
      </c>
      <c r="E591" s="50">
        <f t="shared" si="146"/>
        <v>77.33</v>
      </c>
      <c r="F591" s="51">
        <f t="shared" si="147"/>
        <v>46398</v>
      </c>
      <c r="G591" s="51">
        <f t="shared" si="148"/>
        <v>98.98</v>
      </c>
      <c r="H591" s="51">
        <f t="shared" si="149"/>
        <v>59388</v>
      </c>
      <c r="I591" s="54">
        <f t="shared" si="150"/>
        <v>2.3637751873800862E-4</v>
      </c>
      <c r="K591" s="7" t="s">
        <v>12</v>
      </c>
      <c r="L591" s="12" t="s">
        <v>332</v>
      </c>
      <c r="M591" s="85"/>
      <c r="N591" s="2">
        <v>77.56</v>
      </c>
      <c r="P591" s="2">
        <v>77.56</v>
      </c>
      <c r="R591" s="2" t="str">
        <f t="shared" si="151"/>
        <v>OK</v>
      </c>
    </row>
    <row r="592" spans="1:18" ht="31.5">
      <c r="A592" s="32" t="s">
        <v>3320</v>
      </c>
      <c r="B592" s="13" t="s">
        <v>548</v>
      </c>
      <c r="C592" s="14" t="s">
        <v>13</v>
      </c>
      <c r="D592" s="15">
        <v>100</v>
      </c>
      <c r="E592" s="50">
        <f t="shared" si="146"/>
        <v>24.1</v>
      </c>
      <c r="F592" s="51">
        <f t="shared" si="147"/>
        <v>2410</v>
      </c>
      <c r="G592" s="51">
        <f t="shared" si="148"/>
        <v>30.85</v>
      </c>
      <c r="H592" s="51">
        <f t="shared" si="149"/>
        <v>3085</v>
      </c>
      <c r="I592" s="54">
        <f t="shared" si="150"/>
        <v>1.2278989784245245E-5</v>
      </c>
      <c r="K592" s="7" t="s">
        <v>12</v>
      </c>
      <c r="L592" s="34" t="s">
        <v>547</v>
      </c>
      <c r="M592" s="85"/>
      <c r="N592" s="2">
        <v>24.17</v>
      </c>
      <c r="P592" s="2">
        <v>24.17</v>
      </c>
      <c r="R592" s="2" t="str">
        <f t="shared" si="151"/>
        <v>OK</v>
      </c>
    </row>
    <row r="593" spans="1:18">
      <c r="A593" s="32" t="s">
        <v>3321</v>
      </c>
      <c r="B593" s="13" t="s">
        <v>2097</v>
      </c>
      <c r="C593" s="14" t="s">
        <v>13</v>
      </c>
      <c r="D593" s="24">
        <v>600</v>
      </c>
      <c r="E593" s="50">
        <f t="shared" si="146"/>
        <v>24.52</v>
      </c>
      <c r="F593" s="51">
        <f t="shared" si="147"/>
        <v>14712</v>
      </c>
      <c r="G593" s="51">
        <f t="shared" si="148"/>
        <v>31.39</v>
      </c>
      <c r="H593" s="51">
        <f t="shared" si="149"/>
        <v>18834</v>
      </c>
      <c r="I593" s="54">
        <f t="shared" si="150"/>
        <v>7.4963531149586682E-5</v>
      </c>
      <c r="K593" s="7" t="s">
        <v>159</v>
      </c>
      <c r="L593" s="12" t="s">
        <v>2096</v>
      </c>
      <c r="M593" s="85"/>
      <c r="N593" s="2">
        <v>24.59</v>
      </c>
      <c r="P593" s="2">
        <v>24.59</v>
      </c>
      <c r="R593" s="2" t="str">
        <f t="shared" si="151"/>
        <v>OK</v>
      </c>
    </row>
    <row r="594" spans="1:18">
      <c r="A594" s="32" t="s">
        <v>3322</v>
      </c>
      <c r="B594" s="13" t="s">
        <v>2095</v>
      </c>
      <c r="C594" s="14" t="s">
        <v>13</v>
      </c>
      <c r="D594" s="24">
        <v>600</v>
      </c>
      <c r="E594" s="50">
        <f t="shared" si="146"/>
        <v>20.48</v>
      </c>
      <c r="F594" s="51">
        <f t="shared" si="147"/>
        <v>12288</v>
      </c>
      <c r="G594" s="51">
        <f t="shared" si="148"/>
        <v>26.21</v>
      </c>
      <c r="H594" s="51">
        <f t="shared" si="149"/>
        <v>15726</v>
      </c>
      <c r="I594" s="54">
        <f t="shared" si="150"/>
        <v>6.2592996222703628E-5</v>
      </c>
      <c r="K594" s="7" t="s">
        <v>159</v>
      </c>
      <c r="L594" s="12" t="s">
        <v>2094</v>
      </c>
      <c r="M594" s="85"/>
      <c r="N594" s="2">
        <v>20.54</v>
      </c>
      <c r="P594" s="2">
        <v>20.54</v>
      </c>
      <c r="R594" s="2" t="str">
        <f t="shared" si="151"/>
        <v>OK</v>
      </c>
    </row>
    <row r="595" spans="1:18" ht="47.25">
      <c r="A595" s="32" t="s">
        <v>3323</v>
      </c>
      <c r="B595" s="13" t="s">
        <v>2751</v>
      </c>
      <c r="C595" s="14" t="s">
        <v>13</v>
      </c>
      <c r="D595" s="24">
        <v>600</v>
      </c>
      <c r="E595" s="50">
        <f t="shared" si="146"/>
        <v>23.46</v>
      </c>
      <c r="F595" s="51">
        <f t="shared" si="147"/>
        <v>14076</v>
      </c>
      <c r="G595" s="51">
        <f t="shared" si="148"/>
        <v>30.03</v>
      </c>
      <c r="H595" s="51">
        <f t="shared" si="149"/>
        <v>18018</v>
      </c>
      <c r="I595" s="54">
        <f t="shared" si="150"/>
        <v>7.1715668697740938E-5</v>
      </c>
      <c r="K595" s="7" t="s">
        <v>677</v>
      </c>
      <c r="L595" s="12">
        <v>95780</v>
      </c>
      <c r="M595" s="85"/>
      <c r="N595" s="2">
        <v>23.53</v>
      </c>
      <c r="P595" s="2">
        <v>23.53</v>
      </c>
      <c r="R595" s="2" t="str">
        <f t="shared" si="151"/>
        <v>OK</v>
      </c>
    </row>
    <row r="596" spans="1:18" ht="47.25">
      <c r="A596" s="32" t="s">
        <v>3324</v>
      </c>
      <c r="B596" s="13" t="s">
        <v>2630</v>
      </c>
      <c r="C596" s="14" t="s">
        <v>13</v>
      </c>
      <c r="D596" s="24">
        <v>600</v>
      </c>
      <c r="E596" s="50">
        <f t="shared" si="146"/>
        <v>24.82</v>
      </c>
      <c r="F596" s="51">
        <f t="shared" si="147"/>
        <v>14892</v>
      </c>
      <c r="G596" s="51">
        <f t="shared" si="148"/>
        <v>31.77</v>
      </c>
      <c r="H596" s="51">
        <f t="shared" si="149"/>
        <v>19062</v>
      </c>
      <c r="I596" s="54">
        <f t="shared" si="150"/>
        <v>7.5871022128778877E-5</v>
      </c>
      <c r="K596" s="7" t="s">
        <v>677</v>
      </c>
      <c r="L596" s="12">
        <v>95782</v>
      </c>
      <c r="M596" s="85"/>
      <c r="N596" s="2">
        <v>24.89</v>
      </c>
      <c r="P596" s="2">
        <v>24.89</v>
      </c>
      <c r="R596" s="2" t="str">
        <f t="shared" si="151"/>
        <v>OK</v>
      </c>
    </row>
    <row r="597" spans="1:18" ht="47.25">
      <c r="A597" s="32" t="s">
        <v>3325</v>
      </c>
      <c r="B597" s="13" t="s">
        <v>2627</v>
      </c>
      <c r="C597" s="14" t="s">
        <v>13</v>
      </c>
      <c r="D597" s="24">
        <v>600</v>
      </c>
      <c r="E597" s="50">
        <f t="shared" si="146"/>
        <v>19.420000000000002</v>
      </c>
      <c r="F597" s="51">
        <f t="shared" si="147"/>
        <v>11652</v>
      </c>
      <c r="G597" s="51">
        <f t="shared" si="148"/>
        <v>24.86</v>
      </c>
      <c r="H597" s="51">
        <f t="shared" si="149"/>
        <v>14916</v>
      </c>
      <c r="I597" s="54">
        <f t="shared" si="150"/>
        <v>5.9369015112415578E-5</v>
      </c>
      <c r="K597" s="7" t="s">
        <v>677</v>
      </c>
      <c r="L597" s="12">
        <v>95779</v>
      </c>
      <c r="M597" s="85"/>
      <c r="N597" s="2">
        <v>19.48</v>
      </c>
      <c r="P597" s="2">
        <v>19.48</v>
      </c>
      <c r="R597" s="2" t="str">
        <f t="shared" si="151"/>
        <v>OK</v>
      </c>
    </row>
    <row r="598" spans="1:18" ht="47.25">
      <c r="A598" s="32" t="s">
        <v>3326</v>
      </c>
      <c r="B598" s="13" t="s">
        <v>2752</v>
      </c>
      <c r="C598" s="14" t="s">
        <v>13</v>
      </c>
      <c r="D598" s="24">
        <v>600</v>
      </c>
      <c r="E598" s="50">
        <f t="shared" si="146"/>
        <v>28.24</v>
      </c>
      <c r="F598" s="51">
        <f t="shared" si="147"/>
        <v>16944</v>
      </c>
      <c r="G598" s="51">
        <f t="shared" si="148"/>
        <v>36.15</v>
      </c>
      <c r="H598" s="51">
        <f t="shared" si="149"/>
        <v>21690</v>
      </c>
      <c r="I598" s="54">
        <f t="shared" si="150"/>
        <v>8.6331049731046793E-5</v>
      </c>
      <c r="K598" s="7" t="s">
        <v>677</v>
      </c>
      <c r="L598" s="12">
        <v>95785</v>
      </c>
      <c r="M598" s="85"/>
      <c r="N598" s="2">
        <v>28.32</v>
      </c>
      <c r="P598" s="2">
        <v>28.32</v>
      </c>
      <c r="R598" s="2" t="str">
        <f t="shared" si="151"/>
        <v>OK</v>
      </c>
    </row>
    <row r="599" spans="1:18" ht="47.25">
      <c r="A599" s="32" t="s">
        <v>3327</v>
      </c>
      <c r="B599" s="13" t="s">
        <v>2633</v>
      </c>
      <c r="C599" s="14" t="s">
        <v>13</v>
      </c>
      <c r="D599" s="24">
        <v>600</v>
      </c>
      <c r="E599" s="50">
        <f t="shared" si="146"/>
        <v>20.83</v>
      </c>
      <c r="F599" s="51">
        <f t="shared" si="147"/>
        <v>12498</v>
      </c>
      <c r="G599" s="51">
        <f t="shared" si="148"/>
        <v>26.66</v>
      </c>
      <c r="H599" s="51">
        <f t="shared" si="149"/>
        <v>15996</v>
      </c>
      <c r="I599" s="54">
        <f t="shared" si="150"/>
        <v>6.3667656592799647E-5</v>
      </c>
      <c r="K599" s="7" t="s">
        <v>677</v>
      </c>
      <c r="L599" s="12">
        <v>95787</v>
      </c>
      <c r="M599" s="85"/>
      <c r="N599" s="2">
        <v>20.89</v>
      </c>
      <c r="P599" s="2">
        <v>20.89</v>
      </c>
      <c r="R599" s="2" t="str">
        <f t="shared" si="151"/>
        <v>OK</v>
      </c>
    </row>
    <row r="600" spans="1:18" ht="47.25">
      <c r="A600" s="32" t="s">
        <v>3328</v>
      </c>
      <c r="B600" s="13" t="s">
        <v>2634</v>
      </c>
      <c r="C600" s="14" t="s">
        <v>13</v>
      </c>
      <c r="D600" s="24">
        <v>600</v>
      </c>
      <c r="E600" s="50">
        <f t="shared" si="146"/>
        <v>25.84</v>
      </c>
      <c r="F600" s="51">
        <f t="shared" si="147"/>
        <v>15504</v>
      </c>
      <c r="G600" s="51">
        <f t="shared" si="148"/>
        <v>33.08</v>
      </c>
      <c r="H600" s="51">
        <f t="shared" si="149"/>
        <v>19848</v>
      </c>
      <c r="I600" s="54">
        <f t="shared" si="150"/>
        <v>7.8999477872836171E-5</v>
      </c>
      <c r="K600" s="7" t="s">
        <v>677</v>
      </c>
      <c r="L600" s="12">
        <v>95789</v>
      </c>
      <c r="M600" s="85"/>
      <c r="N600" s="2">
        <v>25.92</v>
      </c>
      <c r="P600" s="2">
        <v>25.92</v>
      </c>
      <c r="R600" s="2" t="str">
        <f t="shared" si="151"/>
        <v>OK</v>
      </c>
    </row>
    <row r="601" spans="1:18" ht="47.25">
      <c r="A601" s="32" t="s">
        <v>3329</v>
      </c>
      <c r="B601" s="13" t="s">
        <v>2628</v>
      </c>
      <c r="C601" s="14" t="s">
        <v>13</v>
      </c>
      <c r="D601" s="24">
        <v>600</v>
      </c>
      <c r="E601" s="50">
        <f t="shared" si="146"/>
        <v>24.07</v>
      </c>
      <c r="F601" s="51">
        <f t="shared" si="147"/>
        <v>14442</v>
      </c>
      <c r="G601" s="51">
        <f t="shared" si="148"/>
        <v>30.81</v>
      </c>
      <c r="H601" s="51">
        <f t="shared" si="149"/>
        <v>18486</v>
      </c>
      <c r="I601" s="54">
        <f t="shared" si="150"/>
        <v>7.3578413339240703E-5</v>
      </c>
      <c r="K601" s="7" t="s">
        <v>677</v>
      </c>
      <c r="L601" s="12">
        <v>95795</v>
      </c>
      <c r="M601" s="85"/>
      <c r="N601" s="2">
        <v>24.14</v>
      </c>
      <c r="P601" s="2">
        <v>24.14</v>
      </c>
      <c r="R601" s="2" t="str">
        <f t="shared" si="151"/>
        <v>OK</v>
      </c>
    </row>
    <row r="602" spans="1:18" ht="47.25">
      <c r="A602" s="32" t="s">
        <v>3330</v>
      </c>
      <c r="B602" s="13" t="s">
        <v>2629</v>
      </c>
      <c r="C602" s="14" t="s">
        <v>13</v>
      </c>
      <c r="D602" s="24">
        <v>600</v>
      </c>
      <c r="E602" s="50">
        <f t="shared" si="146"/>
        <v>30.42</v>
      </c>
      <c r="F602" s="51">
        <f t="shared" si="147"/>
        <v>18252</v>
      </c>
      <c r="G602" s="51">
        <f t="shared" si="148"/>
        <v>38.94</v>
      </c>
      <c r="H602" s="51">
        <f t="shared" si="149"/>
        <v>23364</v>
      </c>
      <c r="I602" s="54">
        <f t="shared" si="150"/>
        <v>9.2993944025642104E-5</v>
      </c>
      <c r="K602" s="7" t="s">
        <v>677</v>
      </c>
      <c r="L602" s="12">
        <v>95796</v>
      </c>
      <c r="M602" s="85"/>
      <c r="N602" s="2">
        <v>30.51</v>
      </c>
      <c r="P602" s="2">
        <v>30.51</v>
      </c>
      <c r="R602" s="2" t="str">
        <f t="shared" si="151"/>
        <v>OK</v>
      </c>
    </row>
    <row r="603" spans="1:18" ht="47.25">
      <c r="A603" s="32" t="s">
        <v>3331</v>
      </c>
      <c r="B603" s="13" t="s">
        <v>2631</v>
      </c>
      <c r="C603" s="14" t="s">
        <v>13</v>
      </c>
      <c r="D603" s="24">
        <v>600</v>
      </c>
      <c r="E603" s="50">
        <f t="shared" si="146"/>
        <v>28.91</v>
      </c>
      <c r="F603" s="51">
        <f t="shared" si="147"/>
        <v>17346</v>
      </c>
      <c r="G603" s="51">
        <f t="shared" si="148"/>
        <v>37</v>
      </c>
      <c r="H603" s="51">
        <f t="shared" si="149"/>
        <v>22200</v>
      </c>
      <c r="I603" s="54">
        <f t="shared" si="150"/>
        <v>8.8360963763450381E-5</v>
      </c>
      <c r="K603" s="7" t="s">
        <v>677</v>
      </c>
      <c r="L603" s="12">
        <v>95801</v>
      </c>
      <c r="M603" s="85"/>
      <c r="N603" s="2">
        <v>29</v>
      </c>
      <c r="P603" s="2">
        <v>29</v>
      </c>
      <c r="R603" s="2" t="str">
        <f t="shared" si="151"/>
        <v>OK</v>
      </c>
    </row>
    <row r="604" spans="1:18" ht="47.25">
      <c r="A604" s="32" t="s">
        <v>3332</v>
      </c>
      <c r="B604" s="13" t="s">
        <v>2632</v>
      </c>
      <c r="C604" s="14" t="s">
        <v>13</v>
      </c>
      <c r="D604" s="24">
        <v>600</v>
      </c>
      <c r="E604" s="50">
        <f t="shared" si="146"/>
        <v>32.270000000000003</v>
      </c>
      <c r="F604" s="51">
        <f t="shared" si="147"/>
        <v>19362</v>
      </c>
      <c r="G604" s="51">
        <f t="shared" si="148"/>
        <v>41.31</v>
      </c>
      <c r="H604" s="51">
        <f t="shared" si="149"/>
        <v>24786</v>
      </c>
      <c r="I604" s="54">
        <f t="shared" si="150"/>
        <v>9.8653821974814459E-5</v>
      </c>
      <c r="K604" s="7" t="s">
        <v>677</v>
      </c>
      <c r="L604" s="12">
        <v>95802</v>
      </c>
      <c r="M604" s="85"/>
      <c r="N604" s="2">
        <v>32.369999999999997</v>
      </c>
      <c r="P604" s="2">
        <v>32.369999999999997</v>
      </c>
      <c r="R604" s="2" t="str">
        <f t="shared" si="151"/>
        <v>OK</v>
      </c>
    </row>
    <row r="605" spans="1:18" ht="31.5">
      <c r="A605" s="32" t="s">
        <v>3333</v>
      </c>
      <c r="B605" s="13" t="s">
        <v>343</v>
      </c>
      <c r="C605" s="14" t="s">
        <v>13</v>
      </c>
      <c r="D605" s="24">
        <v>600</v>
      </c>
      <c r="E605" s="50">
        <f t="shared" si="146"/>
        <v>26.6</v>
      </c>
      <c r="F605" s="51">
        <f t="shared" si="147"/>
        <v>15960</v>
      </c>
      <c r="G605" s="51">
        <f t="shared" si="148"/>
        <v>34.049999999999997</v>
      </c>
      <c r="H605" s="51">
        <f t="shared" si="149"/>
        <v>20430</v>
      </c>
      <c r="I605" s="54">
        <f t="shared" si="150"/>
        <v>8.1315968003932033E-5</v>
      </c>
      <c r="K605" s="7" t="s">
        <v>12</v>
      </c>
      <c r="L605" s="12" t="s">
        <v>342</v>
      </c>
      <c r="M605" s="85"/>
      <c r="N605" s="2">
        <v>26.68</v>
      </c>
      <c r="P605" s="2">
        <v>26.68</v>
      </c>
      <c r="R605" s="2" t="str">
        <f t="shared" si="151"/>
        <v>OK</v>
      </c>
    </row>
    <row r="606" spans="1:18">
      <c r="A606" s="32" t="s">
        <v>3334</v>
      </c>
      <c r="B606" s="13" t="s">
        <v>2143</v>
      </c>
      <c r="C606" s="14" t="s">
        <v>13</v>
      </c>
      <c r="D606" s="24">
        <v>400</v>
      </c>
      <c r="E606" s="50">
        <f t="shared" si="146"/>
        <v>7.95</v>
      </c>
      <c r="F606" s="51">
        <f t="shared" si="147"/>
        <v>3180</v>
      </c>
      <c r="G606" s="51">
        <f t="shared" si="148"/>
        <v>10.18</v>
      </c>
      <c r="H606" s="51">
        <f t="shared" si="149"/>
        <v>4072</v>
      </c>
      <c r="I606" s="54">
        <f t="shared" si="150"/>
        <v>1.6207470470485133E-5</v>
      </c>
      <c r="K606" s="7" t="s">
        <v>159</v>
      </c>
      <c r="L606" s="12" t="s">
        <v>2142</v>
      </c>
      <c r="M606" s="85"/>
      <c r="N606" s="2">
        <v>7.97</v>
      </c>
      <c r="P606" s="2">
        <v>7.97</v>
      </c>
      <c r="R606" s="2" t="str">
        <f t="shared" si="151"/>
        <v>OK</v>
      </c>
    </row>
    <row r="607" spans="1:18">
      <c r="A607" s="32" t="s">
        <v>3335</v>
      </c>
      <c r="B607" s="13" t="s">
        <v>349</v>
      </c>
      <c r="C607" s="14" t="s">
        <v>13</v>
      </c>
      <c r="D607" s="24">
        <v>400</v>
      </c>
      <c r="E607" s="50">
        <f t="shared" ref="E607:E670" si="152">ROUND(N607*$N$4,2)</f>
        <v>4.84</v>
      </c>
      <c r="F607" s="51">
        <f t="shared" ref="F607:F670" si="153">ROUND(D607*E607,2)</f>
        <v>1936</v>
      </c>
      <c r="G607" s="51">
        <f t="shared" ref="G607:G670" si="154">ROUND(E607*(1+$I$1),2)</f>
        <v>6.2</v>
      </c>
      <c r="H607" s="51">
        <f t="shared" ref="H607:H670" si="155">ROUND(D607*G607,2)</f>
        <v>2480</v>
      </c>
      <c r="I607" s="54">
        <f t="shared" si="150"/>
        <v>9.8709545105115736E-6</v>
      </c>
      <c r="K607" s="7" t="s">
        <v>12</v>
      </c>
      <c r="L607" s="12" t="s">
        <v>348</v>
      </c>
      <c r="M607" s="85"/>
      <c r="N607" s="2">
        <v>4.8499999999999996</v>
      </c>
      <c r="P607" s="2">
        <v>4.8499999999999996</v>
      </c>
      <c r="R607" s="2" t="str">
        <f t="shared" si="151"/>
        <v>OK</v>
      </c>
    </row>
    <row r="608" spans="1:18">
      <c r="A608" s="32" t="s">
        <v>3336</v>
      </c>
      <c r="B608" s="13" t="s">
        <v>351</v>
      </c>
      <c r="C608" s="14" t="s">
        <v>13</v>
      </c>
      <c r="D608" s="24">
        <v>400</v>
      </c>
      <c r="E608" s="50">
        <f t="shared" si="152"/>
        <v>7.27</v>
      </c>
      <c r="F608" s="51">
        <f t="shared" si="153"/>
        <v>2908</v>
      </c>
      <c r="G608" s="51">
        <f t="shared" si="154"/>
        <v>9.31</v>
      </c>
      <c r="H608" s="51">
        <f t="shared" si="155"/>
        <v>3724</v>
      </c>
      <c r="I608" s="54">
        <f t="shared" si="150"/>
        <v>1.4822352660139154E-5</v>
      </c>
      <c r="K608" s="7" t="s">
        <v>12</v>
      </c>
      <c r="L608" s="12" t="s">
        <v>350</v>
      </c>
      <c r="M608" s="85"/>
      <c r="N608" s="2">
        <v>7.29</v>
      </c>
      <c r="P608" s="2">
        <v>7.29</v>
      </c>
      <c r="R608" s="2" t="str">
        <f t="shared" si="151"/>
        <v>OK</v>
      </c>
    </row>
    <row r="609" spans="1:18">
      <c r="A609" s="32" t="s">
        <v>3337</v>
      </c>
      <c r="B609" s="13" t="s">
        <v>345</v>
      </c>
      <c r="C609" s="14" t="s">
        <v>13</v>
      </c>
      <c r="D609" s="24">
        <v>400</v>
      </c>
      <c r="E609" s="50">
        <f t="shared" si="152"/>
        <v>4.84</v>
      </c>
      <c r="F609" s="51">
        <f t="shared" si="153"/>
        <v>1936</v>
      </c>
      <c r="G609" s="51">
        <f t="shared" si="154"/>
        <v>6.2</v>
      </c>
      <c r="H609" s="51">
        <f t="shared" si="155"/>
        <v>2480</v>
      </c>
      <c r="I609" s="54">
        <f t="shared" si="150"/>
        <v>9.8709545105115736E-6</v>
      </c>
      <c r="K609" s="7" t="s">
        <v>12</v>
      </c>
      <c r="L609" s="12" t="s">
        <v>344</v>
      </c>
      <c r="M609" s="85"/>
      <c r="N609" s="2">
        <v>4.8499999999999996</v>
      </c>
      <c r="P609" s="2">
        <v>4.8499999999999996</v>
      </c>
      <c r="R609" s="2" t="str">
        <f t="shared" si="151"/>
        <v>OK</v>
      </c>
    </row>
    <row r="610" spans="1:18">
      <c r="A610" s="32" t="s">
        <v>3338</v>
      </c>
      <c r="B610" s="13" t="s">
        <v>347</v>
      </c>
      <c r="C610" s="14" t="s">
        <v>13</v>
      </c>
      <c r="D610" s="24">
        <v>400</v>
      </c>
      <c r="E610" s="50">
        <f t="shared" si="152"/>
        <v>4.84</v>
      </c>
      <c r="F610" s="51">
        <f t="shared" si="153"/>
        <v>1936</v>
      </c>
      <c r="G610" s="51">
        <f t="shared" si="154"/>
        <v>6.2</v>
      </c>
      <c r="H610" s="51">
        <f t="shared" si="155"/>
        <v>2480</v>
      </c>
      <c r="I610" s="54">
        <f t="shared" si="150"/>
        <v>9.8709545105115736E-6</v>
      </c>
      <c r="K610" s="7" t="s">
        <v>12</v>
      </c>
      <c r="L610" s="12" t="s">
        <v>346</v>
      </c>
      <c r="M610" s="85"/>
      <c r="N610" s="2">
        <v>4.8499999999999996</v>
      </c>
      <c r="P610" s="2">
        <v>4.8499999999999996</v>
      </c>
      <c r="R610" s="2" t="str">
        <f t="shared" si="151"/>
        <v>OK</v>
      </c>
    </row>
    <row r="611" spans="1:18" ht="31.5">
      <c r="A611" s="32" t="s">
        <v>3339</v>
      </c>
      <c r="B611" s="13" t="s">
        <v>430</v>
      </c>
      <c r="C611" s="14" t="s">
        <v>135</v>
      </c>
      <c r="D611" s="15">
        <v>1400</v>
      </c>
      <c r="E611" s="50">
        <f t="shared" si="152"/>
        <v>34.21</v>
      </c>
      <c r="F611" s="51">
        <f t="shared" si="153"/>
        <v>47894</v>
      </c>
      <c r="G611" s="51">
        <f t="shared" si="154"/>
        <v>43.79</v>
      </c>
      <c r="H611" s="51">
        <f t="shared" si="155"/>
        <v>61306</v>
      </c>
      <c r="I611" s="54">
        <f t="shared" si="150"/>
        <v>2.4401158758928328E-4</v>
      </c>
      <c r="K611" s="7" t="s">
        <v>12</v>
      </c>
      <c r="L611" s="34" t="s">
        <v>429</v>
      </c>
      <c r="M611" s="85"/>
      <c r="N611" s="2">
        <v>34.31</v>
      </c>
      <c r="P611" s="2">
        <v>34.31</v>
      </c>
      <c r="R611" s="2" t="str">
        <f t="shared" si="151"/>
        <v>OK</v>
      </c>
    </row>
    <row r="612" spans="1:18" ht="31.5">
      <c r="A612" s="32" t="s">
        <v>3340</v>
      </c>
      <c r="B612" s="13" t="s">
        <v>440</v>
      </c>
      <c r="C612" s="14" t="s">
        <v>135</v>
      </c>
      <c r="D612" s="15">
        <v>1400</v>
      </c>
      <c r="E612" s="50">
        <f t="shared" si="152"/>
        <v>31.66</v>
      </c>
      <c r="F612" s="51">
        <f t="shared" si="153"/>
        <v>44324</v>
      </c>
      <c r="G612" s="51">
        <f t="shared" si="154"/>
        <v>40.520000000000003</v>
      </c>
      <c r="H612" s="51">
        <f t="shared" si="155"/>
        <v>56728</v>
      </c>
      <c r="I612" s="54">
        <f t="shared" si="150"/>
        <v>2.2579012398076635E-4</v>
      </c>
      <c r="K612" s="7" t="s">
        <v>12</v>
      </c>
      <c r="L612" s="34" t="s">
        <v>439</v>
      </c>
      <c r="M612" s="85"/>
      <c r="N612" s="2">
        <v>31.76</v>
      </c>
      <c r="P612" s="2">
        <v>31.76</v>
      </c>
      <c r="R612" s="2" t="str">
        <f t="shared" si="151"/>
        <v>OK</v>
      </c>
    </row>
    <row r="613" spans="1:18" ht="31.5">
      <c r="A613" s="32" t="s">
        <v>3341</v>
      </c>
      <c r="B613" s="13" t="s">
        <v>2790</v>
      </c>
      <c r="C613" s="14" t="s">
        <v>135</v>
      </c>
      <c r="D613" s="15">
        <v>1400</v>
      </c>
      <c r="E613" s="50">
        <f t="shared" si="152"/>
        <v>20.88</v>
      </c>
      <c r="F613" s="51">
        <f t="shared" si="153"/>
        <v>29232</v>
      </c>
      <c r="G613" s="51">
        <f t="shared" si="154"/>
        <v>26.73</v>
      </c>
      <c r="H613" s="51">
        <f t="shared" si="155"/>
        <v>37422</v>
      </c>
      <c r="I613" s="54">
        <f t="shared" si="150"/>
        <v>1.4894792729530811E-4</v>
      </c>
      <c r="K613" s="7" t="s">
        <v>159</v>
      </c>
      <c r="L613" s="34" t="s">
        <v>2789</v>
      </c>
      <c r="M613" s="85"/>
      <c r="N613" s="2">
        <v>20.94</v>
      </c>
      <c r="P613" s="2">
        <v>20.94</v>
      </c>
      <c r="R613" s="2" t="str">
        <f t="shared" si="151"/>
        <v>OK</v>
      </c>
    </row>
    <row r="614" spans="1:18" ht="31.5">
      <c r="A614" s="32" t="s">
        <v>3342</v>
      </c>
      <c r="B614" s="13" t="s">
        <v>434</v>
      </c>
      <c r="C614" s="14" t="s">
        <v>135</v>
      </c>
      <c r="D614" s="15">
        <v>1400</v>
      </c>
      <c r="E614" s="50">
        <f t="shared" si="152"/>
        <v>36.68</v>
      </c>
      <c r="F614" s="51">
        <f t="shared" si="153"/>
        <v>51352</v>
      </c>
      <c r="G614" s="51">
        <f t="shared" si="154"/>
        <v>46.95</v>
      </c>
      <c r="H614" s="51">
        <f t="shared" si="155"/>
        <v>65730</v>
      </c>
      <c r="I614" s="54">
        <f t="shared" si="150"/>
        <v>2.6162009676448619E-4</v>
      </c>
      <c r="K614" s="7" t="s">
        <v>12</v>
      </c>
      <c r="L614" s="34" t="s">
        <v>433</v>
      </c>
      <c r="M614" s="85"/>
      <c r="N614" s="2">
        <v>36.79</v>
      </c>
      <c r="P614" s="2">
        <v>36.79</v>
      </c>
      <c r="R614" s="2" t="str">
        <f t="shared" si="151"/>
        <v>OK</v>
      </c>
    </row>
    <row r="615" spans="1:18" ht="31.5">
      <c r="A615" s="32" t="s">
        <v>3343</v>
      </c>
      <c r="B615" s="13" t="s">
        <v>442</v>
      </c>
      <c r="C615" s="14" t="s">
        <v>135</v>
      </c>
      <c r="D615" s="15">
        <v>850</v>
      </c>
      <c r="E615" s="50">
        <f t="shared" si="152"/>
        <v>36.22</v>
      </c>
      <c r="F615" s="51">
        <f t="shared" si="153"/>
        <v>30787</v>
      </c>
      <c r="G615" s="51">
        <f t="shared" si="154"/>
        <v>46.36</v>
      </c>
      <c r="H615" s="51">
        <f t="shared" si="155"/>
        <v>39406</v>
      </c>
      <c r="I615" s="54">
        <f t="shared" si="150"/>
        <v>1.5684469090371738E-4</v>
      </c>
      <c r="K615" s="7" t="s">
        <v>12</v>
      </c>
      <c r="L615" s="34" t="s">
        <v>441</v>
      </c>
      <c r="M615" s="85"/>
      <c r="N615" s="2">
        <v>36.33</v>
      </c>
      <c r="P615" s="2">
        <v>36.33</v>
      </c>
      <c r="R615" s="2" t="str">
        <f t="shared" si="151"/>
        <v>OK</v>
      </c>
    </row>
    <row r="616" spans="1:18">
      <c r="A616" s="32" t="s">
        <v>3344</v>
      </c>
      <c r="B616" s="13" t="s">
        <v>428</v>
      </c>
      <c r="C616" s="14" t="s">
        <v>135</v>
      </c>
      <c r="D616" s="15">
        <v>1600</v>
      </c>
      <c r="E616" s="50">
        <f t="shared" si="152"/>
        <v>26.77</v>
      </c>
      <c r="F616" s="51">
        <f t="shared" si="153"/>
        <v>42832</v>
      </c>
      <c r="G616" s="51">
        <f t="shared" si="154"/>
        <v>34.270000000000003</v>
      </c>
      <c r="H616" s="51">
        <f t="shared" si="155"/>
        <v>54832</v>
      </c>
      <c r="I616" s="54">
        <f t="shared" si="150"/>
        <v>2.1824362004853654E-4</v>
      </c>
      <c r="K616" s="7" t="s">
        <v>12</v>
      </c>
      <c r="L616" s="34" t="s">
        <v>427</v>
      </c>
      <c r="M616" s="85"/>
      <c r="N616" s="2">
        <v>26.85</v>
      </c>
      <c r="P616" s="2">
        <v>26.85</v>
      </c>
      <c r="R616" s="2" t="str">
        <f t="shared" si="151"/>
        <v>OK</v>
      </c>
    </row>
    <row r="617" spans="1:18" ht="31.5">
      <c r="A617" s="32" t="s">
        <v>3345</v>
      </c>
      <c r="B617" s="13" t="s">
        <v>432</v>
      </c>
      <c r="C617" s="14" t="s">
        <v>135</v>
      </c>
      <c r="D617" s="15">
        <v>1600</v>
      </c>
      <c r="E617" s="50">
        <f t="shared" si="152"/>
        <v>39.93</v>
      </c>
      <c r="F617" s="51">
        <f t="shared" si="153"/>
        <v>63888</v>
      </c>
      <c r="G617" s="51">
        <f t="shared" si="154"/>
        <v>51.11</v>
      </c>
      <c r="H617" s="51">
        <f t="shared" si="155"/>
        <v>81776</v>
      </c>
      <c r="I617" s="54">
        <f t="shared" si="150"/>
        <v>3.2548676453693327E-4</v>
      </c>
      <c r="K617" s="7" t="s">
        <v>12</v>
      </c>
      <c r="L617" s="34" t="s">
        <v>431</v>
      </c>
      <c r="M617" s="85"/>
      <c r="N617" s="2">
        <v>40.049999999999997</v>
      </c>
      <c r="P617" s="2">
        <v>40.049999999999997</v>
      </c>
      <c r="R617" s="2" t="str">
        <f t="shared" si="151"/>
        <v>OK</v>
      </c>
    </row>
    <row r="618" spans="1:18" ht="31.5">
      <c r="A618" s="32" t="s">
        <v>3346</v>
      </c>
      <c r="B618" s="13" t="s">
        <v>438</v>
      </c>
      <c r="C618" s="14" t="s">
        <v>135</v>
      </c>
      <c r="D618" s="15">
        <v>700</v>
      </c>
      <c r="E618" s="50">
        <f t="shared" si="152"/>
        <v>28.17</v>
      </c>
      <c r="F618" s="51">
        <f t="shared" si="153"/>
        <v>19719</v>
      </c>
      <c r="G618" s="51">
        <f t="shared" si="154"/>
        <v>36.06</v>
      </c>
      <c r="H618" s="51">
        <f t="shared" si="155"/>
        <v>25242</v>
      </c>
      <c r="I618" s="54">
        <f t="shared" si="150"/>
        <v>1.0046880393319885E-4</v>
      </c>
      <c r="K618" s="7" t="s">
        <v>12</v>
      </c>
      <c r="L618" s="34" t="s">
        <v>437</v>
      </c>
      <c r="M618" s="85"/>
      <c r="N618" s="2">
        <v>28.25</v>
      </c>
      <c r="P618" s="2">
        <v>28.25</v>
      </c>
      <c r="R618" s="2" t="str">
        <f t="shared" si="151"/>
        <v>OK</v>
      </c>
    </row>
    <row r="619" spans="1:18">
      <c r="A619" s="32" t="s">
        <v>3347</v>
      </c>
      <c r="B619" s="13" t="s">
        <v>426</v>
      </c>
      <c r="C619" s="14" t="s">
        <v>135</v>
      </c>
      <c r="D619" s="15">
        <v>1600</v>
      </c>
      <c r="E619" s="50">
        <f t="shared" si="152"/>
        <v>21.68</v>
      </c>
      <c r="F619" s="51">
        <f t="shared" si="153"/>
        <v>34688</v>
      </c>
      <c r="G619" s="51">
        <f t="shared" si="154"/>
        <v>27.75</v>
      </c>
      <c r="H619" s="51">
        <f t="shared" si="155"/>
        <v>44400</v>
      </c>
      <c r="I619" s="54">
        <f t="shared" si="150"/>
        <v>1.7672192752690076E-4</v>
      </c>
      <c r="K619" s="7" t="s">
        <v>12</v>
      </c>
      <c r="L619" s="34" t="s">
        <v>425</v>
      </c>
      <c r="M619" s="85"/>
      <c r="N619" s="2">
        <v>21.75</v>
      </c>
      <c r="P619" s="2">
        <v>21.75</v>
      </c>
      <c r="R619" s="2" t="str">
        <f t="shared" si="151"/>
        <v>OK</v>
      </c>
    </row>
    <row r="620" spans="1:18">
      <c r="A620" s="32" t="s">
        <v>3348</v>
      </c>
      <c r="B620" s="13" t="s">
        <v>424</v>
      </c>
      <c r="C620" s="14" t="s">
        <v>135</v>
      </c>
      <c r="D620" s="15">
        <v>1600</v>
      </c>
      <c r="E620" s="50">
        <f t="shared" si="152"/>
        <v>19.88</v>
      </c>
      <c r="F620" s="51">
        <f t="shared" si="153"/>
        <v>31808</v>
      </c>
      <c r="G620" s="51">
        <f t="shared" si="154"/>
        <v>25.45</v>
      </c>
      <c r="H620" s="51">
        <f t="shared" si="155"/>
        <v>40720</v>
      </c>
      <c r="I620" s="54">
        <f t="shared" si="150"/>
        <v>1.6207470470485134E-4</v>
      </c>
      <c r="K620" s="7" t="s">
        <v>159</v>
      </c>
      <c r="L620" s="34" t="s">
        <v>2156</v>
      </c>
      <c r="M620" s="85"/>
      <c r="N620" s="2">
        <v>19.940000000000001</v>
      </c>
      <c r="P620" s="2">
        <v>19.940000000000001</v>
      </c>
      <c r="R620" s="2" t="str">
        <f t="shared" si="151"/>
        <v>OK</v>
      </c>
    </row>
    <row r="621" spans="1:18">
      <c r="A621" s="32" t="s">
        <v>3349</v>
      </c>
      <c r="B621" s="13" t="s">
        <v>436</v>
      </c>
      <c r="C621" s="14" t="s">
        <v>135</v>
      </c>
      <c r="D621" s="15">
        <v>500</v>
      </c>
      <c r="E621" s="50">
        <f t="shared" si="152"/>
        <v>41</v>
      </c>
      <c r="F621" s="51">
        <f t="shared" si="153"/>
        <v>20500</v>
      </c>
      <c r="G621" s="51">
        <f t="shared" si="154"/>
        <v>52.48</v>
      </c>
      <c r="H621" s="51">
        <f t="shared" si="155"/>
        <v>26240</v>
      </c>
      <c r="I621" s="54">
        <f t="shared" si="150"/>
        <v>1.0444106707896117E-4</v>
      </c>
      <c r="K621" s="7" t="s">
        <v>12</v>
      </c>
      <c r="L621" s="34" t="s">
        <v>435</v>
      </c>
      <c r="M621" s="85"/>
      <c r="N621" s="2">
        <v>41.12</v>
      </c>
      <c r="P621" s="2">
        <v>41.12</v>
      </c>
      <c r="R621" s="2" t="str">
        <f t="shared" si="151"/>
        <v>OK</v>
      </c>
    </row>
    <row r="622" spans="1:18">
      <c r="A622" s="32" t="s">
        <v>3350</v>
      </c>
      <c r="B622" s="13" t="s">
        <v>674</v>
      </c>
      <c r="C622" s="14" t="s">
        <v>135</v>
      </c>
      <c r="D622" s="15">
        <v>2200</v>
      </c>
      <c r="E622" s="50">
        <f t="shared" si="152"/>
        <v>28.86</v>
      </c>
      <c r="F622" s="51">
        <f t="shared" si="153"/>
        <v>63492</v>
      </c>
      <c r="G622" s="51">
        <f t="shared" si="154"/>
        <v>36.94</v>
      </c>
      <c r="H622" s="51">
        <f t="shared" si="155"/>
        <v>81268</v>
      </c>
      <c r="I622" s="54">
        <f t="shared" si="150"/>
        <v>3.2346481095171553E-4</v>
      </c>
      <c r="K622" s="7" t="s">
        <v>12</v>
      </c>
      <c r="L622" s="34" t="s">
        <v>673</v>
      </c>
      <c r="M622" s="85"/>
      <c r="N622" s="2">
        <v>28.95</v>
      </c>
      <c r="P622" s="2">
        <v>28.95</v>
      </c>
      <c r="R622" s="2" t="str">
        <f t="shared" si="151"/>
        <v>OK</v>
      </c>
    </row>
    <row r="623" spans="1:18">
      <c r="A623" s="32" t="s">
        <v>3351</v>
      </c>
      <c r="B623" s="13" t="s">
        <v>676</v>
      </c>
      <c r="C623" s="14" t="s">
        <v>135</v>
      </c>
      <c r="D623" s="15">
        <v>2200</v>
      </c>
      <c r="E623" s="50">
        <f t="shared" si="152"/>
        <v>23.61</v>
      </c>
      <c r="F623" s="51">
        <f t="shared" si="153"/>
        <v>51942</v>
      </c>
      <c r="G623" s="51">
        <f t="shared" si="154"/>
        <v>30.22</v>
      </c>
      <c r="H623" s="51">
        <f t="shared" si="155"/>
        <v>66484</v>
      </c>
      <c r="I623" s="54">
        <f t="shared" si="150"/>
        <v>2.6462118535356912E-4</v>
      </c>
      <c r="K623" s="7" t="s">
        <v>12</v>
      </c>
      <c r="L623" s="34" t="s">
        <v>675</v>
      </c>
      <c r="M623" s="85"/>
      <c r="N623" s="2">
        <v>23.68</v>
      </c>
      <c r="P623" s="2">
        <v>23.68</v>
      </c>
      <c r="R623" s="2" t="str">
        <f t="shared" si="151"/>
        <v>OK</v>
      </c>
    </row>
    <row r="624" spans="1:18" ht="31.5">
      <c r="A624" s="32" t="s">
        <v>3352</v>
      </c>
      <c r="B624" s="13" t="s">
        <v>339</v>
      </c>
      <c r="C624" s="14" t="s">
        <v>135</v>
      </c>
      <c r="D624" s="24">
        <v>600</v>
      </c>
      <c r="E624" s="50">
        <f t="shared" si="152"/>
        <v>34.200000000000003</v>
      </c>
      <c r="F624" s="51">
        <f t="shared" si="153"/>
        <v>20520</v>
      </c>
      <c r="G624" s="51">
        <f t="shared" si="154"/>
        <v>43.78</v>
      </c>
      <c r="H624" s="51">
        <f t="shared" si="155"/>
        <v>26268</v>
      </c>
      <c r="I624" s="54">
        <f t="shared" si="150"/>
        <v>1.0455251333956371E-4</v>
      </c>
      <c r="K624" s="7" t="s">
        <v>12</v>
      </c>
      <c r="L624" s="12" t="s">
        <v>338</v>
      </c>
      <c r="M624" s="85"/>
      <c r="N624" s="2">
        <v>34.299999999999997</v>
      </c>
      <c r="P624" s="2">
        <v>34.299999999999997</v>
      </c>
      <c r="R624" s="2" t="str">
        <f t="shared" si="151"/>
        <v>OK</v>
      </c>
    </row>
    <row r="625" spans="1:18" ht="31.5">
      <c r="A625" s="32" t="s">
        <v>3353</v>
      </c>
      <c r="B625" s="13" t="s">
        <v>341</v>
      </c>
      <c r="C625" s="14" t="s">
        <v>135</v>
      </c>
      <c r="D625" s="24">
        <v>600</v>
      </c>
      <c r="E625" s="50">
        <f t="shared" si="152"/>
        <v>26.22</v>
      </c>
      <c r="F625" s="51">
        <f t="shared" si="153"/>
        <v>15732</v>
      </c>
      <c r="G625" s="51">
        <f t="shared" si="154"/>
        <v>33.56</v>
      </c>
      <c r="H625" s="51">
        <f t="shared" si="155"/>
        <v>20136</v>
      </c>
      <c r="I625" s="54">
        <f t="shared" si="150"/>
        <v>8.0145782267605265E-5</v>
      </c>
      <c r="K625" s="7" t="s">
        <v>12</v>
      </c>
      <c r="L625" s="12" t="s">
        <v>340</v>
      </c>
      <c r="M625" s="85"/>
      <c r="N625" s="2">
        <v>26.3</v>
      </c>
      <c r="P625" s="2">
        <v>26.3</v>
      </c>
      <c r="R625" s="2" t="str">
        <f t="shared" si="151"/>
        <v>OK</v>
      </c>
    </row>
    <row r="626" spans="1:18" ht="63">
      <c r="A626" s="32" t="s">
        <v>3354</v>
      </c>
      <c r="B626" s="13" t="s">
        <v>2778</v>
      </c>
      <c r="C626" s="14" t="s">
        <v>135</v>
      </c>
      <c r="D626" s="24">
        <v>600</v>
      </c>
      <c r="E626" s="50">
        <f t="shared" si="152"/>
        <v>42.68</v>
      </c>
      <c r="F626" s="51">
        <f t="shared" si="153"/>
        <v>25608</v>
      </c>
      <c r="G626" s="51">
        <f t="shared" si="154"/>
        <v>54.63</v>
      </c>
      <c r="H626" s="51">
        <f t="shared" si="155"/>
        <v>32778</v>
      </c>
      <c r="I626" s="54">
        <f t="shared" si="150"/>
        <v>1.3046376892965659E-4</v>
      </c>
      <c r="K626" s="7" t="s">
        <v>1834</v>
      </c>
      <c r="L626" s="12" t="s">
        <v>2777</v>
      </c>
      <c r="M626" s="85"/>
      <c r="N626" s="2">
        <v>42.81</v>
      </c>
      <c r="P626" s="2">
        <v>42.81</v>
      </c>
      <c r="R626" s="2" t="str">
        <f t="shared" si="151"/>
        <v>OK</v>
      </c>
    </row>
    <row r="627" spans="1:18" ht="31.5">
      <c r="A627" s="32" t="s">
        <v>3355</v>
      </c>
      <c r="B627" s="13" t="s">
        <v>337</v>
      </c>
      <c r="C627" s="14" t="s">
        <v>135</v>
      </c>
      <c r="D627" s="24">
        <v>600</v>
      </c>
      <c r="E627" s="50">
        <f t="shared" si="152"/>
        <v>23.23</v>
      </c>
      <c r="F627" s="51">
        <f t="shared" si="153"/>
        <v>13938</v>
      </c>
      <c r="G627" s="51">
        <f t="shared" si="154"/>
        <v>29.73</v>
      </c>
      <c r="H627" s="51">
        <f t="shared" si="155"/>
        <v>17838</v>
      </c>
      <c r="I627" s="54">
        <f t="shared" si="150"/>
        <v>7.0999228451010268E-5</v>
      </c>
      <c r="K627" s="7" t="s">
        <v>12</v>
      </c>
      <c r="L627" s="12" t="s">
        <v>336</v>
      </c>
      <c r="M627" s="85"/>
      <c r="N627" s="2">
        <v>23.3</v>
      </c>
      <c r="P627" s="2">
        <v>23.3</v>
      </c>
      <c r="R627" s="2" t="str">
        <f t="shared" si="151"/>
        <v>OK</v>
      </c>
    </row>
    <row r="628" spans="1:18" ht="31.5">
      <c r="A628" s="32" t="s">
        <v>3356</v>
      </c>
      <c r="B628" s="13" t="s">
        <v>335</v>
      </c>
      <c r="C628" s="14" t="s">
        <v>135</v>
      </c>
      <c r="D628" s="24">
        <v>600</v>
      </c>
      <c r="E628" s="50">
        <f t="shared" si="152"/>
        <v>19.98</v>
      </c>
      <c r="F628" s="51">
        <f t="shared" si="153"/>
        <v>11988</v>
      </c>
      <c r="G628" s="51">
        <f t="shared" si="154"/>
        <v>25.57</v>
      </c>
      <c r="H628" s="51">
        <f t="shared" si="155"/>
        <v>15342</v>
      </c>
      <c r="I628" s="54">
        <f t="shared" si="150"/>
        <v>6.1064590363011525E-5</v>
      </c>
      <c r="K628" s="7" t="s">
        <v>159</v>
      </c>
      <c r="L628" s="12" t="s">
        <v>2149</v>
      </c>
      <c r="M628" s="85"/>
      <c r="N628" s="2">
        <v>20.04</v>
      </c>
      <c r="P628" s="2">
        <v>20.04</v>
      </c>
      <c r="R628" s="2" t="str">
        <f t="shared" si="151"/>
        <v>OK</v>
      </c>
    </row>
    <row r="629" spans="1:18">
      <c r="A629" s="32" t="s">
        <v>3357</v>
      </c>
      <c r="B629" s="13" t="s">
        <v>334</v>
      </c>
      <c r="C629" s="14" t="s">
        <v>135</v>
      </c>
      <c r="D629" s="24">
        <v>600</v>
      </c>
      <c r="E629" s="50">
        <f t="shared" si="152"/>
        <v>17.829999999999998</v>
      </c>
      <c r="F629" s="51">
        <f t="shared" si="153"/>
        <v>10698</v>
      </c>
      <c r="G629" s="51">
        <f t="shared" si="154"/>
        <v>22.82</v>
      </c>
      <c r="H629" s="51">
        <f t="shared" si="155"/>
        <v>13692</v>
      </c>
      <c r="I629" s="54">
        <f t="shared" si="150"/>
        <v>5.4497221434646962E-5</v>
      </c>
      <c r="K629" s="7" t="s">
        <v>159</v>
      </c>
      <c r="L629" s="12" t="s">
        <v>2148</v>
      </c>
      <c r="M629" s="85"/>
      <c r="N629" s="2">
        <v>17.88</v>
      </c>
      <c r="P629" s="2">
        <v>17.88</v>
      </c>
      <c r="R629" s="2" t="str">
        <f t="shared" si="151"/>
        <v>OK</v>
      </c>
    </row>
    <row r="630" spans="1:18" ht="31.5">
      <c r="A630" s="32" t="s">
        <v>3358</v>
      </c>
      <c r="B630" s="13" t="s">
        <v>600</v>
      </c>
      <c r="C630" s="14" t="s">
        <v>13</v>
      </c>
      <c r="D630" s="15">
        <v>600</v>
      </c>
      <c r="E630" s="50">
        <f t="shared" si="152"/>
        <v>38.31</v>
      </c>
      <c r="F630" s="51">
        <f t="shared" si="153"/>
        <v>22986</v>
      </c>
      <c r="G630" s="51">
        <f t="shared" si="154"/>
        <v>49.04</v>
      </c>
      <c r="H630" s="51">
        <f t="shared" si="155"/>
        <v>29424</v>
      </c>
      <c r="I630" s="54">
        <f t="shared" si="150"/>
        <v>1.1711409899890829E-4</v>
      </c>
      <c r="K630" s="7" t="s">
        <v>12</v>
      </c>
      <c r="L630" s="34" t="s">
        <v>599</v>
      </c>
      <c r="M630" s="85"/>
      <c r="N630" s="2">
        <v>38.43</v>
      </c>
      <c r="P630" s="2">
        <v>38.43</v>
      </c>
      <c r="R630" s="2" t="str">
        <f t="shared" si="151"/>
        <v>OK</v>
      </c>
    </row>
    <row r="631" spans="1:18" ht="31.5">
      <c r="A631" s="32" t="s">
        <v>3359</v>
      </c>
      <c r="B631" s="13" t="s">
        <v>598</v>
      </c>
      <c r="C631" s="14" t="s">
        <v>13</v>
      </c>
      <c r="D631" s="15">
        <v>600</v>
      </c>
      <c r="E631" s="50">
        <f t="shared" si="152"/>
        <v>30.9</v>
      </c>
      <c r="F631" s="51">
        <f t="shared" si="153"/>
        <v>18540</v>
      </c>
      <c r="G631" s="51">
        <f t="shared" si="154"/>
        <v>39.549999999999997</v>
      </c>
      <c r="H631" s="51">
        <f t="shared" si="155"/>
        <v>23730</v>
      </c>
      <c r="I631" s="54">
        <f t="shared" si="150"/>
        <v>9.4450705860661145E-5</v>
      </c>
      <c r="K631" s="7" t="s">
        <v>12</v>
      </c>
      <c r="L631" s="34" t="s">
        <v>597</v>
      </c>
      <c r="M631" s="85"/>
      <c r="N631" s="2">
        <v>30.99</v>
      </c>
      <c r="P631" s="2">
        <v>30.99</v>
      </c>
      <c r="R631" s="2" t="str">
        <f t="shared" si="151"/>
        <v>OK</v>
      </c>
    </row>
    <row r="632" spans="1:18" ht="31.5">
      <c r="A632" s="32" t="s">
        <v>3360</v>
      </c>
      <c r="B632" s="13" t="s">
        <v>596</v>
      </c>
      <c r="C632" s="14" t="s">
        <v>13</v>
      </c>
      <c r="D632" s="15">
        <v>200</v>
      </c>
      <c r="E632" s="50">
        <f t="shared" si="152"/>
        <v>40.4</v>
      </c>
      <c r="F632" s="51">
        <f t="shared" si="153"/>
        <v>8080</v>
      </c>
      <c r="G632" s="51">
        <f t="shared" si="154"/>
        <v>51.71</v>
      </c>
      <c r="H632" s="51">
        <f t="shared" si="155"/>
        <v>10342</v>
      </c>
      <c r="I632" s="54">
        <f t="shared" si="150"/>
        <v>4.1163472398270443E-5</v>
      </c>
      <c r="K632" s="7" t="s">
        <v>12</v>
      </c>
      <c r="L632" s="34" t="s">
        <v>595</v>
      </c>
      <c r="M632" s="85"/>
      <c r="N632" s="2">
        <v>40.519999999999996</v>
      </c>
      <c r="P632" s="2">
        <v>40.519999999999996</v>
      </c>
      <c r="R632" s="2" t="str">
        <f t="shared" si="151"/>
        <v>OK</v>
      </c>
    </row>
    <row r="633" spans="1:18" ht="31.5">
      <c r="A633" s="32" t="s">
        <v>3361</v>
      </c>
      <c r="B633" s="13" t="s">
        <v>594</v>
      </c>
      <c r="C633" s="14" t="s">
        <v>13</v>
      </c>
      <c r="D633" s="15">
        <v>200</v>
      </c>
      <c r="E633" s="50">
        <f t="shared" si="152"/>
        <v>40.4</v>
      </c>
      <c r="F633" s="51">
        <f t="shared" si="153"/>
        <v>8080</v>
      </c>
      <c r="G633" s="51">
        <f t="shared" si="154"/>
        <v>51.71</v>
      </c>
      <c r="H633" s="51">
        <f t="shared" si="155"/>
        <v>10342</v>
      </c>
      <c r="I633" s="54">
        <f t="shared" si="150"/>
        <v>4.1163472398270443E-5</v>
      </c>
      <c r="K633" s="7" t="s">
        <v>12</v>
      </c>
      <c r="L633" s="34" t="s">
        <v>593</v>
      </c>
      <c r="M633" s="85"/>
      <c r="N633" s="2">
        <v>40.519999999999996</v>
      </c>
      <c r="P633" s="2">
        <v>40.519999999999996</v>
      </c>
      <c r="R633" s="2" t="str">
        <f t="shared" si="151"/>
        <v>OK</v>
      </c>
    </row>
    <row r="634" spans="1:18" ht="31.5">
      <c r="A634" s="32" t="s">
        <v>3362</v>
      </c>
      <c r="B634" s="13" t="s">
        <v>552</v>
      </c>
      <c r="C634" s="14" t="s">
        <v>13</v>
      </c>
      <c r="D634" s="15">
        <v>400</v>
      </c>
      <c r="E634" s="50">
        <f t="shared" si="152"/>
        <v>4.3600000000000003</v>
      </c>
      <c r="F634" s="51">
        <f t="shared" si="153"/>
        <v>1744</v>
      </c>
      <c r="G634" s="51">
        <f t="shared" si="154"/>
        <v>5.58</v>
      </c>
      <c r="H634" s="51">
        <f t="shared" si="155"/>
        <v>2232</v>
      </c>
      <c r="I634" s="54">
        <f t="shared" si="150"/>
        <v>8.8838590594604162E-6</v>
      </c>
      <c r="K634" s="7" t="s">
        <v>12</v>
      </c>
      <c r="L634" s="34" t="s">
        <v>551</v>
      </c>
      <c r="M634" s="85"/>
      <c r="N634" s="2">
        <v>4.37</v>
      </c>
      <c r="P634" s="2">
        <v>4.37</v>
      </c>
      <c r="R634" s="2" t="str">
        <f t="shared" si="151"/>
        <v>OK</v>
      </c>
    </row>
    <row r="635" spans="1:18" ht="31.5">
      <c r="A635" s="32" t="s">
        <v>3363</v>
      </c>
      <c r="B635" s="13" t="s">
        <v>554</v>
      </c>
      <c r="C635" s="14" t="s">
        <v>13</v>
      </c>
      <c r="D635" s="15">
        <v>400</v>
      </c>
      <c r="E635" s="50">
        <f t="shared" si="152"/>
        <v>5.2</v>
      </c>
      <c r="F635" s="51">
        <f t="shared" si="153"/>
        <v>2080</v>
      </c>
      <c r="G635" s="51">
        <f t="shared" si="154"/>
        <v>6.66</v>
      </c>
      <c r="H635" s="51">
        <f t="shared" si="155"/>
        <v>2664</v>
      </c>
      <c r="I635" s="54">
        <f t="shared" si="150"/>
        <v>1.0603315651614045E-5</v>
      </c>
      <c r="K635" s="7" t="s">
        <v>12</v>
      </c>
      <c r="L635" s="34" t="s">
        <v>553</v>
      </c>
      <c r="M635" s="85"/>
      <c r="N635" s="2">
        <v>5.22</v>
      </c>
      <c r="P635" s="2">
        <v>5.22</v>
      </c>
      <c r="R635" s="2" t="str">
        <f t="shared" si="151"/>
        <v>OK</v>
      </c>
    </row>
    <row r="636" spans="1:18" ht="31.5">
      <c r="A636" s="32" t="s">
        <v>3364</v>
      </c>
      <c r="B636" s="13" t="s">
        <v>556</v>
      </c>
      <c r="C636" s="14" t="s">
        <v>13</v>
      </c>
      <c r="D636" s="15">
        <v>400</v>
      </c>
      <c r="E636" s="50">
        <f t="shared" si="152"/>
        <v>5.18</v>
      </c>
      <c r="F636" s="51">
        <f t="shared" si="153"/>
        <v>2072</v>
      </c>
      <c r="G636" s="51">
        <f t="shared" si="154"/>
        <v>6.63</v>
      </c>
      <c r="H636" s="51">
        <f t="shared" si="155"/>
        <v>2652</v>
      </c>
      <c r="I636" s="54">
        <f t="shared" si="150"/>
        <v>1.0555552968498668E-5</v>
      </c>
      <c r="K636" s="7" t="s">
        <v>12</v>
      </c>
      <c r="L636" s="34" t="s">
        <v>555</v>
      </c>
      <c r="M636" s="85"/>
      <c r="N636" s="2">
        <v>5.2</v>
      </c>
      <c r="P636" s="2">
        <v>5.2</v>
      </c>
      <c r="R636" s="2" t="str">
        <f t="shared" si="151"/>
        <v>OK</v>
      </c>
    </row>
    <row r="637" spans="1:18">
      <c r="A637" s="32" t="s">
        <v>3365</v>
      </c>
      <c r="B637" s="13" t="s">
        <v>399</v>
      </c>
      <c r="C637" s="14" t="s">
        <v>13</v>
      </c>
      <c r="D637" s="24">
        <v>300</v>
      </c>
      <c r="E637" s="50">
        <f t="shared" si="152"/>
        <v>52.72</v>
      </c>
      <c r="F637" s="51">
        <f t="shared" si="153"/>
        <v>15816</v>
      </c>
      <c r="G637" s="51">
        <f t="shared" si="154"/>
        <v>67.48</v>
      </c>
      <c r="H637" s="51">
        <f t="shared" si="155"/>
        <v>20244</v>
      </c>
      <c r="I637" s="54">
        <f t="shared" si="150"/>
        <v>8.0575646415643676E-5</v>
      </c>
      <c r="K637" s="7" t="s">
        <v>12</v>
      </c>
      <c r="L637" s="34" t="s">
        <v>398</v>
      </c>
      <c r="M637" s="85"/>
      <c r="N637" s="2">
        <v>52.88</v>
      </c>
      <c r="P637" s="2">
        <v>52.88</v>
      </c>
      <c r="R637" s="2" t="str">
        <f t="shared" si="151"/>
        <v>OK</v>
      </c>
    </row>
    <row r="638" spans="1:18">
      <c r="A638" s="32" t="s">
        <v>3366</v>
      </c>
      <c r="B638" s="13" t="s">
        <v>401</v>
      </c>
      <c r="C638" s="14" t="s">
        <v>13</v>
      </c>
      <c r="D638" s="24">
        <v>300</v>
      </c>
      <c r="E638" s="50">
        <f t="shared" si="152"/>
        <v>52.72</v>
      </c>
      <c r="F638" s="51">
        <f t="shared" si="153"/>
        <v>15816</v>
      </c>
      <c r="G638" s="51">
        <f t="shared" si="154"/>
        <v>67.48</v>
      </c>
      <c r="H638" s="51">
        <f t="shared" si="155"/>
        <v>20244</v>
      </c>
      <c r="I638" s="54">
        <f t="shared" si="150"/>
        <v>8.0575646415643676E-5</v>
      </c>
      <c r="K638" s="7" t="s">
        <v>12</v>
      </c>
      <c r="L638" s="34" t="s">
        <v>400</v>
      </c>
      <c r="M638" s="85"/>
      <c r="N638" s="2">
        <v>52.88</v>
      </c>
      <c r="P638" s="2">
        <v>52.88</v>
      </c>
      <c r="R638" s="2" t="str">
        <f t="shared" si="151"/>
        <v>OK</v>
      </c>
    </row>
    <row r="639" spans="1:18">
      <c r="A639" s="32" t="s">
        <v>3367</v>
      </c>
      <c r="B639" s="13" t="s">
        <v>403</v>
      </c>
      <c r="C639" s="14" t="s">
        <v>13</v>
      </c>
      <c r="D639" s="15">
        <v>120</v>
      </c>
      <c r="E639" s="50">
        <f t="shared" si="152"/>
        <v>64.02</v>
      </c>
      <c r="F639" s="51">
        <f t="shared" si="153"/>
        <v>7682.4</v>
      </c>
      <c r="G639" s="51">
        <f t="shared" si="154"/>
        <v>81.95</v>
      </c>
      <c r="H639" s="51">
        <f t="shared" si="155"/>
        <v>9834</v>
      </c>
      <c r="I639" s="54">
        <f t="shared" si="150"/>
        <v>3.9141518813052751E-5</v>
      </c>
      <c r="K639" s="7" t="s">
        <v>12</v>
      </c>
      <c r="L639" s="34" t="s">
        <v>402</v>
      </c>
      <c r="M639" s="85"/>
      <c r="N639" s="2">
        <v>64.209999999999994</v>
      </c>
      <c r="P639" s="2">
        <v>64.209999999999994</v>
      </c>
      <c r="R639" s="2" t="str">
        <f t="shared" si="151"/>
        <v>OK</v>
      </c>
    </row>
    <row r="640" spans="1:18">
      <c r="A640" s="32" t="s">
        <v>3368</v>
      </c>
      <c r="B640" s="13" t="s">
        <v>405</v>
      </c>
      <c r="C640" s="14" t="s">
        <v>13</v>
      </c>
      <c r="D640" s="15">
        <v>100</v>
      </c>
      <c r="E640" s="50">
        <f t="shared" si="152"/>
        <v>64.02</v>
      </c>
      <c r="F640" s="51">
        <f t="shared" si="153"/>
        <v>6402</v>
      </c>
      <c r="G640" s="51">
        <f t="shared" si="154"/>
        <v>81.95</v>
      </c>
      <c r="H640" s="51">
        <f t="shared" si="155"/>
        <v>8195</v>
      </c>
      <c r="I640" s="54">
        <f t="shared" si="150"/>
        <v>3.2617932344210621E-5</v>
      </c>
      <c r="K640" s="7" t="s">
        <v>12</v>
      </c>
      <c r="L640" s="34" t="s">
        <v>404</v>
      </c>
      <c r="M640" s="85"/>
      <c r="N640" s="2">
        <v>64.209999999999994</v>
      </c>
      <c r="P640" s="2">
        <v>64.209999999999994</v>
      </c>
      <c r="R640" s="2" t="str">
        <f t="shared" si="151"/>
        <v>OK</v>
      </c>
    </row>
    <row r="641" spans="1:18">
      <c r="A641" s="32" t="s">
        <v>3369</v>
      </c>
      <c r="B641" s="13" t="s">
        <v>393</v>
      </c>
      <c r="C641" s="14" t="s">
        <v>13</v>
      </c>
      <c r="D641" s="24">
        <v>300</v>
      </c>
      <c r="E641" s="50">
        <f t="shared" si="152"/>
        <v>17.510000000000002</v>
      </c>
      <c r="F641" s="51">
        <f t="shared" si="153"/>
        <v>5253</v>
      </c>
      <c r="G641" s="51">
        <f t="shared" si="154"/>
        <v>22.41</v>
      </c>
      <c r="H641" s="51">
        <f t="shared" si="155"/>
        <v>6723</v>
      </c>
      <c r="I641" s="54">
        <f t="shared" si="150"/>
        <v>2.6759043215390853E-5</v>
      </c>
      <c r="K641" s="7" t="s">
        <v>12</v>
      </c>
      <c r="L641" s="12" t="s">
        <v>392</v>
      </c>
      <c r="M641" s="85"/>
      <c r="N641" s="2">
        <v>17.559999999999999</v>
      </c>
      <c r="P641" s="2">
        <v>17.559999999999999</v>
      </c>
      <c r="R641" s="2" t="str">
        <f t="shared" si="151"/>
        <v>OK</v>
      </c>
    </row>
    <row r="642" spans="1:18">
      <c r="A642" s="32" t="s">
        <v>3370</v>
      </c>
      <c r="B642" s="13" t="s">
        <v>395</v>
      </c>
      <c r="C642" s="14" t="s">
        <v>13</v>
      </c>
      <c r="D642" s="24">
        <v>300</v>
      </c>
      <c r="E642" s="50">
        <f t="shared" si="152"/>
        <v>17.510000000000002</v>
      </c>
      <c r="F642" s="51">
        <f t="shared" si="153"/>
        <v>5253</v>
      </c>
      <c r="G642" s="51">
        <f t="shared" si="154"/>
        <v>22.41</v>
      </c>
      <c r="H642" s="51">
        <f t="shared" si="155"/>
        <v>6723</v>
      </c>
      <c r="I642" s="54">
        <f t="shared" si="150"/>
        <v>2.6759043215390853E-5</v>
      </c>
      <c r="K642" s="7" t="s">
        <v>12</v>
      </c>
      <c r="L642" s="12" t="s">
        <v>394</v>
      </c>
      <c r="M642" s="85"/>
      <c r="N642" s="2">
        <v>17.559999999999999</v>
      </c>
      <c r="P642" s="2">
        <v>17.559999999999999</v>
      </c>
      <c r="R642" s="2" t="str">
        <f t="shared" si="151"/>
        <v>OK</v>
      </c>
    </row>
    <row r="643" spans="1:18">
      <c r="A643" s="32" t="s">
        <v>3371</v>
      </c>
      <c r="B643" s="13" t="s">
        <v>397</v>
      </c>
      <c r="C643" s="14" t="s">
        <v>13</v>
      </c>
      <c r="D643" s="24">
        <v>300</v>
      </c>
      <c r="E643" s="50">
        <f t="shared" si="152"/>
        <v>22.27</v>
      </c>
      <c r="F643" s="51">
        <f t="shared" si="153"/>
        <v>6681</v>
      </c>
      <c r="G643" s="51">
        <f t="shared" si="154"/>
        <v>28.51</v>
      </c>
      <c r="H643" s="51">
        <f t="shared" si="155"/>
        <v>8553</v>
      </c>
      <c r="I643" s="54">
        <f t="shared" si="150"/>
        <v>3.4042852390486086E-5</v>
      </c>
      <c r="K643" s="7" t="s">
        <v>12</v>
      </c>
      <c r="L643" s="12" t="s">
        <v>396</v>
      </c>
      <c r="M643" s="85"/>
      <c r="N643" s="2">
        <v>22.34</v>
      </c>
      <c r="P643" s="2">
        <v>22.34</v>
      </c>
      <c r="R643" s="2" t="str">
        <f t="shared" si="151"/>
        <v>OK</v>
      </c>
    </row>
    <row r="644" spans="1:18">
      <c r="A644" s="32" t="s">
        <v>3372</v>
      </c>
      <c r="B644" s="13" t="s">
        <v>2115</v>
      </c>
      <c r="C644" s="14" t="s">
        <v>13</v>
      </c>
      <c r="D644" s="24">
        <v>300</v>
      </c>
      <c r="E644" s="50">
        <f t="shared" si="152"/>
        <v>42.74</v>
      </c>
      <c r="F644" s="51">
        <f t="shared" si="153"/>
        <v>12822</v>
      </c>
      <c r="G644" s="51">
        <f t="shared" si="154"/>
        <v>54.71</v>
      </c>
      <c r="H644" s="51">
        <f t="shared" si="155"/>
        <v>16413</v>
      </c>
      <c r="I644" s="54">
        <f t="shared" si="150"/>
        <v>6.5327409831059056E-5</v>
      </c>
      <c r="K644" s="7" t="s">
        <v>159</v>
      </c>
      <c r="L644" s="34" t="s">
        <v>2114</v>
      </c>
      <c r="M644" s="85"/>
      <c r="N644" s="2">
        <v>42.87</v>
      </c>
      <c r="P644" s="2">
        <v>42.87</v>
      </c>
      <c r="R644" s="2" t="str">
        <f t="shared" si="151"/>
        <v>OK</v>
      </c>
    </row>
    <row r="645" spans="1:18">
      <c r="A645" s="32" t="s">
        <v>3373</v>
      </c>
      <c r="B645" s="13" t="s">
        <v>2117</v>
      </c>
      <c r="C645" s="14" t="s">
        <v>13</v>
      </c>
      <c r="D645" s="24">
        <v>300</v>
      </c>
      <c r="E645" s="50">
        <f t="shared" si="152"/>
        <v>49</v>
      </c>
      <c r="F645" s="51">
        <f t="shared" si="153"/>
        <v>14700</v>
      </c>
      <c r="G645" s="51">
        <f t="shared" si="154"/>
        <v>62.72</v>
      </c>
      <c r="H645" s="51">
        <f t="shared" si="155"/>
        <v>18816</v>
      </c>
      <c r="I645" s="54">
        <f t="shared" si="150"/>
        <v>7.4891887124913621E-5</v>
      </c>
      <c r="K645" s="7" t="s">
        <v>159</v>
      </c>
      <c r="L645" s="34" t="s">
        <v>2116</v>
      </c>
      <c r="M645" s="85"/>
      <c r="N645" s="2">
        <v>49.15</v>
      </c>
      <c r="P645" s="2">
        <v>49.15</v>
      </c>
      <c r="R645" s="2" t="str">
        <f t="shared" si="151"/>
        <v>OK</v>
      </c>
    </row>
    <row r="646" spans="1:18">
      <c r="A646" s="32" t="s">
        <v>3374</v>
      </c>
      <c r="B646" s="13" t="s">
        <v>2119</v>
      </c>
      <c r="C646" s="14" t="s">
        <v>13</v>
      </c>
      <c r="D646" s="15">
        <v>500</v>
      </c>
      <c r="E646" s="50">
        <f t="shared" si="152"/>
        <v>55.51</v>
      </c>
      <c r="F646" s="51">
        <f t="shared" si="153"/>
        <v>27755</v>
      </c>
      <c r="G646" s="51">
        <f t="shared" si="154"/>
        <v>71.05</v>
      </c>
      <c r="H646" s="51">
        <f t="shared" si="155"/>
        <v>35525</v>
      </c>
      <c r="I646" s="54">
        <f t="shared" ref="I646:I709" si="156">H646/$H$1416</f>
        <v>1.4139744313948534E-4</v>
      </c>
      <c r="K646" s="7" t="s">
        <v>159</v>
      </c>
      <c r="L646" s="34" t="s">
        <v>2118</v>
      </c>
      <c r="M646" s="85"/>
      <c r="N646" s="2">
        <v>55.68</v>
      </c>
      <c r="P646" s="2">
        <v>55.68</v>
      </c>
      <c r="R646" s="2" t="str">
        <f t="shared" ref="R646:R709" si="157">IF(E646&lt;=P646,"OK","ERRO")</f>
        <v>OK</v>
      </c>
    </row>
    <row r="647" spans="1:18">
      <c r="A647" s="32" t="s">
        <v>3375</v>
      </c>
      <c r="B647" s="13" t="s">
        <v>2121</v>
      </c>
      <c r="C647" s="14" t="s">
        <v>13</v>
      </c>
      <c r="D647" s="15">
        <v>300</v>
      </c>
      <c r="E647" s="50">
        <f t="shared" si="152"/>
        <v>102.99</v>
      </c>
      <c r="F647" s="51">
        <f t="shared" si="153"/>
        <v>30897</v>
      </c>
      <c r="G647" s="51">
        <f t="shared" si="154"/>
        <v>131.83000000000001</v>
      </c>
      <c r="H647" s="51">
        <f t="shared" si="155"/>
        <v>39549</v>
      </c>
      <c r="I647" s="54">
        <f t="shared" si="156"/>
        <v>1.5741386287750897E-4</v>
      </c>
      <c r="K647" s="7" t="s">
        <v>159</v>
      </c>
      <c r="L647" s="34" t="s">
        <v>2120</v>
      </c>
      <c r="M647" s="85"/>
      <c r="N647" s="2">
        <v>103.3</v>
      </c>
      <c r="P647" s="2">
        <v>103.3</v>
      </c>
      <c r="R647" s="2" t="str">
        <f t="shared" si="157"/>
        <v>OK</v>
      </c>
    </row>
    <row r="648" spans="1:18">
      <c r="A648" s="32" t="s">
        <v>3376</v>
      </c>
      <c r="B648" s="13" t="s">
        <v>2103</v>
      </c>
      <c r="C648" s="14" t="s">
        <v>13</v>
      </c>
      <c r="D648" s="15">
        <v>300</v>
      </c>
      <c r="E648" s="50">
        <f t="shared" si="152"/>
        <v>16.05</v>
      </c>
      <c r="F648" s="51">
        <f t="shared" si="153"/>
        <v>4815</v>
      </c>
      <c r="G648" s="51">
        <f t="shared" si="154"/>
        <v>20.54</v>
      </c>
      <c r="H648" s="51">
        <f t="shared" si="155"/>
        <v>6162</v>
      </c>
      <c r="I648" s="54">
        <f t="shared" si="156"/>
        <v>2.4526137779746903E-5</v>
      </c>
      <c r="K648" s="7" t="s">
        <v>159</v>
      </c>
      <c r="L648" s="12" t="s">
        <v>2102</v>
      </c>
      <c r="M648" s="85"/>
      <c r="N648" s="2">
        <v>16.100000000000001</v>
      </c>
      <c r="P648" s="2">
        <v>16.100000000000001</v>
      </c>
      <c r="R648" s="2" t="str">
        <f t="shared" si="157"/>
        <v>OK</v>
      </c>
    </row>
    <row r="649" spans="1:18">
      <c r="A649" s="32" t="s">
        <v>3377</v>
      </c>
      <c r="B649" s="13" t="s">
        <v>2104</v>
      </c>
      <c r="C649" s="14" t="s">
        <v>13</v>
      </c>
      <c r="D649" s="15">
        <v>300</v>
      </c>
      <c r="E649" s="50">
        <f t="shared" si="152"/>
        <v>14.27</v>
      </c>
      <c r="F649" s="51">
        <f t="shared" si="153"/>
        <v>4281</v>
      </c>
      <c r="G649" s="51">
        <f t="shared" si="154"/>
        <v>18.27</v>
      </c>
      <c r="H649" s="51">
        <f t="shared" si="155"/>
        <v>5481</v>
      </c>
      <c r="I649" s="54">
        <f t="shared" si="156"/>
        <v>2.1815605512949169E-5</v>
      </c>
      <c r="K649" s="7" t="s">
        <v>159</v>
      </c>
      <c r="L649" s="12" t="s">
        <v>2105</v>
      </c>
      <c r="M649" s="85"/>
      <c r="N649" s="2">
        <v>14.31</v>
      </c>
      <c r="P649" s="2">
        <v>14.31</v>
      </c>
      <c r="R649" s="2" t="str">
        <f t="shared" si="157"/>
        <v>OK</v>
      </c>
    </row>
    <row r="650" spans="1:18">
      <c r="A650" s="32" t="s">
        <v>3378</v>
      </c>
      <c r="B650" s="13" t="s">
        <v>2108</v>
      </c>
      <c r="C650" s="14" t="s">
        <v>13</v>
      </c>
      <c r="D650" s="15">
        <v>300</v>
      </c>
      <c r="E650" s="50">
        <f t="shared" si="152"/>
        <v>14.79</v>
      </c>
      <c r="F650" s="51">
        <f t="shared" si="153"/>
        <v>4437</v>
      </c>
      <c r="G650" s="51">
        <f t="shared" si="154"/>
        <v>18.93</v>
      </c>
      <c r="H650" s="51">
        <f t="shared" si="155"/>
        <v>5679</v>
      </c>
      <c r="I650" s="54">
        <f t="shared" si="156"/>
        <v>2.2603689784352914E-5</v>
      </c>
      <c r="K650" s="7" t="s">
        <v>159</v>
      </c>
      <c r="L650" s="12" t="s">
        <v>2106</v>
      </c>
      <c r="M650" s="85"/>
      <c r="N650" s="2">
        <v>14.83</v>
      </c>
      <c r="P650" s="2">
        <v>14.83</v>
      </c>
      <c r="R650" s="2" t="str">
        <f t="shared" si="157"/>
        <v>OK</v>
      </c>
    </row>
    <row r="651" spans="1:18">
      <c r="A651" s="32" t="s">
        <v>3379</v>
      </c>
      <c r="B651" s="13" t="s">
        <v>2109</v>
      </c>
      <c r="C651" s="14" t="s">
        <v>13</v>
      </c>
      <c r="D651" s="15">
        <v>300</v>
      </c>
      <c r="E651" s="50">
        <f t="shared" si="152"/>
        <v>13</v>
      </c>
      <c r="F651" s="51">
        <f t="shared" si="153"/>
        <v>3900</v>
      </c>
      <c r="G651" s="51">
        <f t="shared" si="154"/>
        <v>16.64</v>
      </c>
      <c r="H651" s="51">
        <f t="shared" si="155"/>
        <v>4992</v>
      </c>
      <c r="I651" s="54">
        <f t="shared" si="156"/>
        <v>1.9869276175997489E-5</v>
      </c>
      <c r="K651" s="7" t="s">
        <v>159</v>
      </c>
      <c r="L651" s="12" t="s">
        <v>2107</v>
      </c>
      <c r="M651" s="85"/>
      <c r="N651" s="2">
        <v>13.04</v>
      </c>
      <c r="P651" s="2">
        <v>13.04</v>
      </c>
      <c r="R651" s="2" t="str">
        <f t="shared" si="157"/>
        <v>OK</v>
      </c>
    </row>
    <row r="652" spans="1:18">
      <c r="A652" s="32" t="s">
        <v>3380</v>
      </c>
      <c r="B652" s="13" t="s">
        <v>2111</v>
      </c>
      <c r="C652" s="14" t="s">
        <v>13</v>
      </c>
      <c r="D652" s="24">
        <v>300</v>
      </c>
      <c r="E652" s="50">
        <f t="shared" si="152"/>
        <v>15.17</v>
      </c>
      <c r="F652" s="51">
        <f t="shared" si="153"/>
        <v>4551</v>
      </c>
      <c r="G652" s="51">
        <f t="shared" si="154"/>
        <v>19.420000000000002</v>
      </c>
      <c r="H652" s="51">
        <f t="shared" si="155"/>
        <v>5826</v>
      </c>
      <c r="I652" s="54">
        <f t="shared" si="156"/>
        <v>2.3188782652516301E-5</v>
      </c>
      <c r="K652" s="7" t="s">
        <v>159</v>
      </c>
      <c r="L652" s="12" t="s">
        <v>2110</v>
      </c>
      <c r="M652" s="85"/>
      <c r="N652" s="2">
        <v>15.22</v>
      </c>
      <c r="P652" s="2">
        <v>15.22</v>
      </c>
      <c r="R652" s="2" t="str">
        <f t="shared" si="157"/>
        <v>OK</v>
      </c>
    </row>
    <row r="653" spans="1:18">
      <c r="A653" s="32" t="s">
        <v>3381</v>
      </c>
      <c r="B653" s="13" t="s">
        <v>2113</v>
      </c>
      <c r="C653" s="14" t="s">
        <v>13</v>
      </c>
      <c r="D653" s="24">
        <v>300</v>
      </c>
      <c r="E653" s="50">
        <f t="shared" si="152"/>
        <v>15.36</v>
      </c>
      <c r="F653" s="51">
        <f t="shared" si="153"/>
        <v>4608</v>
      </c>
      <c r="G653" s="51">
        <f t="shared" si="154"/>
        <v>19.66</v>
      </c>
      <c r="H653" s="51">
        <f t="shared" si="155"/>
        <v>5898</v>
      </c>
      <c r="I653" s="54">
        <f t="shared" si="156"/>
        <v>2.3475358751208575E-5</v>
      </c>
      <c r="K653" s="7" t="s">
        <v>159</v>
      </c>
      <c r="L653" s="12" t="s">
        <v>2112</v>
      </c>
      <c r="M653" s="85"/>
      <c r="N653" s="2">
        <v>15.41</v>
      </c>
      <c r="P653" s="2">
        <v>15.41</v>
      </c>
      <c r="R653" s="2" t="str">
        <f t="shared" si="157"/>
        <v>OK</v>
      </c>
    </row>
    <row r="654" spans="1:18">
      <c r="A654" s="32" t="s">
        <v>3382</v>
      </c>
      <c r="B654" s="13" t="s">
        <v>2138</v>
      </c>
      <c r="C654" s="14" t="s">
        <v>13</v>
      </c>
      <c r="D654" s="15">
        <v>30</v>
      </c>
      <c r="E654" s="50">
        <f t="shared" si="152"/>
        <v>132.54</v>
      </c>
      <c r="F654" s="51">
        <f t="shared" si="153"/>
        <v>3976.2</v>
      </c>
      <c r="G654" s="51">
        <f t="shared" si="154"/>
        <v>169.65</v>
      </c>
      <c r="H654" s="51">
        <f t="shared" si="155"/>
        <v>5089.5</v>
      </c>
      <c r="I654" s="54">
        <f t="shared" si="156"/>
        <v>2.0257347976309943E-5</v>
      </c>
      <c r="K654" s="7" t="s">
        <v>159</v>
      </c>
      <c r="L654" s="34" t="s">
        <v>2134</v>
      </c>
      <c r="M654" s="85"/>
      <c r="N654" s="2">
        <v>132.94</v>
      </c>
      <c r="P654" s="2">
        <v>132.94</v>
      </c>
      <c r="R654" s="2" t="str">
        <f t="shared" si="157"/>
        <v>OK</v>
      </c>
    </row>
    <row r="655" spans="1:18">
      <c r="A655" s="32" t="s">
        <v>3383</v>
      </c>
      <c r="B655" s="13" t="s">
        <v>2123</v>
      </c>
      <c r="C655" s="14" t="s">
        <v>13</v>
      </c>
      <c r="D655" s="15">
        <v>100</v>
      </c>
      <c r="E655" s="50">
        <f t="shared" si="152"/>
        <v>57.07</v>
      </c>
      <c r="F655" s="51">
        <f t="shared" si="153"/>
        <v>5707</v>
      </c>
      <c r="G655" s="51">
        <f t="shared" si="154"/>
        <v>73.05</v>
      </c>
      <c r="H655" s="51">
        <f t="shared" si="155"/>
        <v>7305</v>
      </c>
      <c r="I655" s="54">
        <f t="shared" si="156"/>
        <v>2.9075533346486711E-5</v>
      </c>
      <c r="K655" s="7" t="s">
        <v>159</v>
      </c>
      <c r="L655" s="34" t="s">
        <v>2122</v>
      </c>
      <c r="M655" s="85"/>
      <c r="N655" s="2">
        <v>57.24</v>
      </c>
      <c r="P655" s="2">
        <v>57.24</v>
      </c>
      <c r="R655" s="2" t="str">
        <f t="shared" si="157"/>
        <v>OK</v>
      </c>
    </row>
    <row r="656" spans="1:18">
      <c r="A656" s="32" t="s">
        <v>3384</v>
      </c>
      <c r="B656" s="13" t="s">
        <v>2139</v>
      </c>
      <c r="C656" s="14" t="s">
        <v>13</v>
      </c>
      <c r="D656" s="15">
        <v>30</v>
      </c>
      <c r="E656" s="50">
        <f t="shared" si="152"/>
        <v>360.68</v>
      </c>
      <c r="F656" s="51">
        <f t="shared" si="153"/>
        <v>10820.4</v>
      </c>
      <c r="G656" s="51">
        <f t="shared" si="154"/>
        <v>461.67</v>
      </c>
      <c r="H656" s="51">
        <f t="shared" si="155"/>
        <v>13850.1</v>
      </c>
      <c r="I656" s="54">
        <f t="shared" si="156"/>
        <v>5.512649478469208E-5</v>
      </c>
      <c r="K656" s="7" t="s">
        <v>159</v>
      </c>
      <c r="L656" s="34" t="s">
        <v>2135</v>
      </c>
      <c r="M656" s="85"/>
      <c r="N656" s="2">
        <v>361.77</v>
      </c>
      <c r="P656" s="2">
        <v>361.77</v>
      </c>
      <c r="R656" s="2" t="str">
        <f t="shared" si="157"/>
        <v>OK</v>
      </c>
    </row>
    <row r="657" spans="1:18">
      <c r="A657" s="32" t="s">
        <v>3385</v>
      </c>
      <c r="B657" s="13" t="s">
        <v>2141</v>
      </c>
      <c r="C657" s="14" t="s">
        <v>13</v>
      </c>
      <c r="D657" s="15">
        <v>100</v>
      </c>
      <c r="E657" s="50">
        <f t="shared" si="152"/>
        <v>400.8</v>
      </c>
      <c r="F657" s="51">
        <f t="shared" si="153"/>
        <v>40080</v>
      </c>
      <c r="G657" s="51">
        <f t="shared" si="154"/>
        <v>513.02</v>
      </c>
      <c r="H657" s="51">
        <f t="shared" si="155"/>
        <v>51302</v>
      </c>
      <c r="I657" s="54">
        <f t="shared" si="156"/>
        <v>2.0419343076542935E-4</v>
      </c>
      <c r="K657" s="7" t="s">
        <v>159</v>
      </c>
      <c r="L657" s="34" t="s">
        <v>2140</v>
      </c>
      <c r="M657" s="85"/>
      <c r="N657" s="2">
        <v>402.01</v>
      </c>
      <c r="P657" s="2">
        <v>402.01</v>
      </c>
      <c r="R657" s="2" t="str">
        <f t="shared" si="157"/>
        <v>OK</v>
      </c>
    </row>
    <row r="658" spans="1:18">
      <c r="A658" s="32" t="s">
        <v>3386</v>
      </c>
      <c r="B658" s="13" t="s">
        <v>2125</v>
      </c>
      <c r="C658" s="14" t="s">
        <v>13</v>
      </c>
      <c r="D658" s="15">
        <v>100</v>
      </c>
      <c r="E658" s="50">
        <f t="shared" si="152"/>
        <v>57.07</v>
      </c>
      <c r="F658" s="51">
        <f t="shared" si="153"/>
        <v>5707</v>
      </c>
      <c r="G658" s="51">
        <f t="shared" si="154"/>
        <v>73.05</v>
      </c>
      <c r="H658" s="51">
        <f t="shared" si="155"/>
        <v>7305</v>
      </c>
      <c r="I658" s="54">
        <f t="shared" si="156"/>
        <v>2.9075533346486711E-5</v>
      </c>
      <c r="K658" s="7" t="s">
        <v>159</v>
      </c>
      <c r="L658" s="34" t="s">
        <v>2124</v>
      </c>
      <c r="M658" s="85"/>
      <c r="N658" s="2">
        <v>57.24</v>
      </c>
      <c r="P658" s="2">
        <v>57.24</v>
      </c>
      <c r="R658" s="2" t="str">
        <f t="shared" si="157"/>
        <v>OK</v>
      </c>
    </row>
    <row r="659" spans="1:18">
      <c r="A659" s="32" t="s">
        <v>3387</v>
      </c>
      <c r="B659" s="13" t="s">
        <v>2127</v>
      </c>
      <c r="C659" s="14" t="s">
        <v>13</v>
      </c>
      <c r="D659" s="15">
        <v>100</v>
      </c>
      <c r="E659" s="50">
        <f t="shared" si="152"/>
        <v>57.07</v>
      </c>
      <c r="F659" s="51">
        <f t="shared" si="153"/>
        <v>5707</v>
      </c>
      <c r="G659" s="51">
        <f t="shared" si="154"/>
        <v>73.05</v>
      </c>
      <c r="H659" s="51">
        <f t="shared" si="155"/>
        <v>7305</v>
      </c>
      <c r="I659" s="54">
        <f t="shared" si="156"/>
        <v>2.9075533346486711E-5</v>
      </c>
      <c r="K659" s="7" t="s">
        <v>159</v>
      </c>
      <c r="L659" s="34" t="s">
        <v>2126</v>
      </c>
      <c r="M659" s="85"/>
      <c r="N659" s="2">
        <v>57.24</v>
      </c>
      <c r="P659" s="2">
        <v>57.24</v>
      </c>
      <c r="R659" s="2" t="str">
        <f t="shared" si="157"/>
        <v>OK</v>
      </c>
    </row>
    <row r="660" spans="1:18">
      <c r="A660" s="32" t="s">
        <v>3388</v>
      </c>
      <c r="B660" s="13" t="s">
        <v>2129</v>
      </c>
      <c r="C660" s="14" t="s">
        <v>13</v>
      </c>
      <c r="D660" s="15">
        <v>100</v>
      </c>
      <c r="E660" s="50">
        <f t="shared" si="152"/>
        <v>57.07</v>
      </c>
      <c r="F660" s="51">
        <f t="shared" si="153"/>
        <v>5707</v>
      </c>
      <c r="G660" s="51">
        <f t="shared" si="154"/>
        <v>73.05</v>
      </c>
      <c r="H660" s="51">
        <f t="shared" si="155"/>
        <v>7305</v>
      </c>
      <c r="I660" s="54">
        <f t="shared" si="156"/>
        <v>2.9075533346486711E-5</v>
      </c>
      <c r="K660" s="7" t="s">
        <v>159</v>
      </c>
      <c r="L660" s="34" t="s">
        <v>2128</v>
      </c>
      <c r="M660" s="85"/>
      <c r="N660" s="2">
        <v>57.24</v>
      </c>
      <c r="P660" s="2">
        <v>57.24</v>
      </c>
      <c r="R660" s="2" t="str">
        <f t="shared" si="157"/>
        <v>OK</v>
      </c>
    </row>
    <row r="661" spans="1:18">
      <c r="A661" s="32" t="s">
        <v>3389</v>
      </c>
      <c r="B661" s="13" t="s">
        <v>2131</v>
      </c>
      <c r="C661" s="14" t="s">
        <v>13</v>
      </c>
      <c r="D661" s="15">
        <v>100</v>
      </c>
      <c r="E661" s="50">
        <f t="shared" si="152"/>
        <v>57.07</v>
      </c>
      <c r="F661" s="51">
        <f t="shared" si="153"/>
        <v>5707</v>
      </c>
      <c r="G661" s="51">
        <f t="shared" si="154"/>
        <v>73.05</v>
      </c>
      <c r="H661" s="51">
        <f t="shared" si="155"/>
        <v>7305</v>
      </c>
      <c r="I661" s="54">
        <f t="shared" si="156"/>
        <v>2.9075533346486711E-5</v>
      </c>
      <c r="K661" s="7" t="s">
        <v>159</v>
      </c>
      <c r="L661" s="34" t="s">
        <v>2130</v>
      </c>
      <c r="M661" s="85"/>
      <c r="N661" s="2">
        <v>57.24</v>
      </c>
      <c r="P661" s="2">
        <v>57.24</v>
      </c>
      <c r="R661" s="2" t="str">
        <f t="shared" si="157"/>
        <v>OK</v>
      </c>
    </row>
    <row r="662" spans="1:18">
      <c r="A662" s="32" t="s">
        <v>3390</v>
      </c>
      <c r="B662" s="13" t="s">
        <v>2136</v>
      </c>
      <c r="C662" s="14" t="s">
        <v>13</v>
      </c>
      <c r="D662" s="15">
        <v>100</v>
      </c>
      <c r="E662" s="50">
        <f t="shared" si="152"/>
        <v>130.28</v>
      </c>
      <c r="F662" s="51">
        <f t="shared" si="153"/>
        <v>13028</v>
      </c>
      <c r="G662" s="51">
        <f t="shared" si="154"/>
        <v>166.76</v>
      </c>
      <c r="H662" s="51">
        <f t="shared" si="155"/>
        <v>16676</v>
      </c>
      <c r="I662" s="54">
        <f t="shared" si="156"/>
        <v>6.637420863600444E-5</v>
      </c>
      <c r="K662" s="7" t="s">
        <v>159</v>
      </c>
      <c r="L662" s="34" t="s">
        <v>2132</v>
      </c>
      <c r="M662" s="85"/>
      <c r="N662" s="2">
        <v>130.66999999999999</v>
      </c>
      <c r="P662" s="2">
        <v>130.66999999999999</v>
      </c>
      <c r="R662" s="2" t="str">
        <f t="shared" si="157"/>
        <v>OK</v>
      </c>
    </row>
    <row r="663" spans="1:18">
      <c r="A663" s="32" t="s">
        <v>3391</v>
      </c>
      <c r="B663" s="13" t="s">
        <v>2137</v>
      </c>
      <c r="C663" s="14" t="s">
        <v>13</v>
      </c>
      <c r="D663" s="15">
        <v>30</v>
      </c>
      <c r="E663" s="50">
        <f t="shared" si="152"/>
        <v>150.22</v>
      </c>
      <c r="F663" s="51">
        <f t="shared" si="153"/>
        <v>4506.6000000000004</v>
      </c>
      <c r="G663" s="51">
        <f t="shared" si="154"/>
        <v>192.28</v>
      </c>
      <c r="H663" s="51">
        <f t="shared" si="155"/>
        <v>5768.4</v>
      </c>
      <c r="I663" s="54">
        <f t="shared" si="156"/>
        <v>2.2959521773562485E-5</v>
      </c>
      <c r="K663" s="7" t="s">
        <v>159</v>
      </c>
      <c r="L663" s="34" t="s">
        <v>2133</v>
      </c>
      <c r="M663" s="85"/>
      <c r="N663" s="2">
        <v>150.66999999999999</v>
      </c>
      <c r="P663" s="2">
        <v>150.66999999999999</v>
      </c>
      <c r="R663" s="2" t="str">
        <f t="shared" si="157"/>
        <v>OK</v>
      </c>
    </row>
    <row r="664" spans="1:18">
      <c r="A664" s="32" t="s">
        <v>3392</v>
      </c>
      <c r="B664" s="13" t="s">
        <v>407</v>
      </c>
      <c r="C664" s="14" t="s">
        <v>13</v>
      </c>
      <c r="D664" s="15">
        <v>100</v>
      </c>
      <c r="E664" s="50">
        <f t="shared" si="152"/>
        <v>76.48</v>
      </c>
      <c r="F664" s="51">
        <f t="shared" si="153"/>
        <v>7648</v>
      </c>
      <c r="G664" s="51">
        <f t="shared" si="154"/>
        <v>97.89</v>
      </c>
      <c r="H664" s="51">
        <f t="shared" si="155"/>
        <v>9789</v>
      </c>
      <c r="I664" s="54">
        <f t="shared" si="156"/>
        <v>3.8962408751370076E-5</v>
      </c>
      <c r="K664" s="7" t="s">
        <v>12</v>
      </c>
      <c r="L664" s="34" t="s">
        <v>406</v>
      </c>
      <c r="M664" s="85"/>
      <c r="N664" s="2">
        <v>76.709999999999994</v>
      </c>
      <c r="P664" s="2">
        <v>76.709999999999994</v>
      </c>
      <c r="R664" s="2" t="str">
        <f t="shared" si="157"/>
        <v>OK</v>
      </c>
    </row>
    <row r="665" spans="1:18">
      <c r="A665" s="32" t="s">
        <v>3393</v>
      </c>
      <c r="B665" s="13" t="s">
        <v>409</v>
      </c>
      <c r="C665" s="14" t="s">
        <v>13</v>
      </c>
      <c r="D665" s="15">
        <v>100</v>
      </c>
      <c r="E665" s="50">
        <f t="shared" si="152"/>
        <v>76.48</v>
      </c>
      <c r="F665" s="51">
        <f t="shared" si="153"/>
        <v>7648</v>
      </c>
      <c r="G665" s="51">
        <f t="shared" si="154"/>
        <v>97.89</v>
      </c>
      <c r="H665" s="51">
        <f t="shared" si="155"/>
        <v>9789</v>
      </c>
      <c r="I665" s="54">
        <f t="shared" si="156"/>
        <v>3.8962408751370076E-5</v>
      </c>
      <c r="K665" s="7" t="s">
        <v>12</v>
      </c>
      <c r="L665" s="34" t="s">
        <v>408</v>
      </c>
      <c r="M665" s="85"/>
      <c r="N665" s="2">
        <v>76.709999999999994</v>
      </c>
      <c r="P665" s="2">
        <v>76.709999999999994</v>
      </c>
      <c r="R665" s="2" t="str">
        <f t="shared" si="157"/>
        <v>OK</v>
      </c>
    </row>
    <row r="666" spans="1:18">
      <c r="A666" s="32" t="s">
        <v>3394</v>
      </c>
      <c r="B666" s="13" t="s">
        <v>411</v>
      </c>
      <c r="C666" s="14" t="s">
        <v>13</v>
      </c>
      <c r="D666" s="15">
        <v>100</v>
      </c>
      <c r="E666" s="50">
        <f t="shared" si="152"/>
        <v>76.48</v>
      </c>
      <c r="F666" s="51">
        <f t="shared" si="153"/>
        <v>7648</v>
      </c>
      <c r="G666" s="51">
        <f t="shared" si="154"/>
        <v>97.89</v>
      </c>
      <c r="H666" s="51">
        <f t="shared" si="155"/>
        <v>9789</v>
      </c>
      <c r="I666" s="54">
        <f t="shared" si="156"/>
        <v>3.8962408751370076E-5</v>
      </c>
      <c r="K666" s="7" t="s">
        <v>12</v>
      </c>
      <c r="L666" s="34" t="s">
        <v>410</v>
      </c>
      <c r="M666" s="85"/>
      <c r="N666" s="2">
        <v>76.709999999999994</v>
      </c>
      <c r="P666" s="2">
        <v>76.709999999999994</v>
      </c>
      <c r="R666" s="2" t="str">
        <f t="shared" si="157"/>
        <v>OK</v>
      </c>
    </row>
    <row r="667" spans="1:18">
      <c r="A667" s="32" t="s">
        <v>3395</v>
      </c>
      <c r="B667" s="9" t="s">
        <v>413</v>
      </c>
      <c r="C667" s="10" t="s">
        <v>13</v>
      </c>
      <c r="D667" s="11">
        <v>30</v>
      </c>
      <c r="E667" s="50">
        <f t="shared" si="152"/>
        <v>97.4</v>
      </c>
      <c r="F667" s="51">
        <f t="shared" si="153"/>
        <v>2922</v>
      </c>
      <c r="G667" s="51">
        <f t="shared" si="154"/>
        <v>124.67</v>
      </c>
      <c r="H667" s="51">
        <f t="shared" si="155"/>
        <v>3740.1</v>
      </c>
      <c r="I667" s="54">
        <f t="shared" si="156"/>
        <v>1.488643425998562E-5</v>
      </c>
      <c r="K667" s="7" t="s">
        <v>12</v>
      </c>
      <c r="L667" s="38" t="s">
        <v>412</v>
      </c>
      <c r="M667" s="85"/>
      <c r="N667" s="2">
        <v>97.69</v>
      </c>
      <c r="P667" s="2">
        <v>97.69</v>
      </c>
      <c r="R667" s="2" t="str">
        <f t="shared" si="157"/>
        <v>OK</v>
      </c>
    </row>
    <row r="668" spans="1:18" ht="31.5">
      <c r="A668" s="32" t="s">
        <v>3396</v>
      </c>
      <c r="B668" s="13" t="s">
        <v>415</v>
      </c>
      <c r="C668" s="14" t="s">
        <v>84</v>
      </c>
      <c r="D668" s="15">
        <v>700</v>
      </c>
      <c r="E668" s="50">
        <f t="shared" si="152"/>
        <v>32.07</v>
      </c>
      <c r="F668" s="51">
        <f t="shared" si="153"/>
        <v>22449</v>
      </c>
      <c r="G668" s="51">
        <f t="shared" si="154"/>
        <v>41.05</v>
      </c>
      <c r="H668" s="51">
        <f t="shared" si="155"/>
        <v>28735</v>
      </c>
      <c r="I668" s="54">
        <f t="shared" si="156"/>
        <v>1.1437172494336697E-4</v>
      </c>
      <c r="K668" s="7" t="s">
        <v>12</v>
      </c>
      <c r="L668" s="34" t="s">
        <v>414</v>
      </c>
      <c r="M668" s="85"/>
      <c r="N668" s="2">
        <v>32.17</v>
      </c>
      <c r="P668" s="2">
        <v>32.17</v>
      </c>
      <c r="R668" s="2" t="str">
        <f t="shared" si="157"/>
        <v>OK</v>
      </c>
    </row>
    <row r="669" spans="1:18" ht="31.5">
      <c r="A669" s="32" t="s">
        <v>3397</v>
      </c>
      <c r="B669" s="13" t="s">
        <v>584</v>
      </c>
      <c r="C669" s="14" t="s">
        <v>84</v>
      </c>
      <c r="D669" s="15">
        <v>1800</v>
      </c>
      <c r="E669" s="50">
        <f t="shared" si="152"/>
        <v>41.03</v>
      </c>
      <c r="F669" s="51">
        <f t="shared" si="153"/>
        <v>73854</v>
      </c>
      <c r="G669" s="51">
        <f t="shared" si="154"/>
        <v>52.52</v>
      </c>
      <c r="H669" s="51">
        <f t="shared" si="155"/>
        <v>94536</v>
      </c>
      <c r="I669" s="54">
        <f t="shared" si="156"/>
        <v>3.7627441758295249E-4</v>
      </c>
      <c r="K669" s="7" t="s">
        <v>12</v>
      </c>
      <c r="L669" s="34" t="s">
        <v>583</v>
      </c>
      <c r="M669" s="85"/>
      <c r="N669" s="2">
        <v>41.150000000000006</v>
      </c>
      <c r="P669" s="2">
        <v>41.150000000000006</v>
      </c>
      <c r="R669" s="2" t="str">
        <f t="shared" si="157"/>
        <v>OK</v>
      </c>
    </row>
    <row r="670" spans="1:18" ht="31.5">
      <c r="A670" s="32" t="s">
        <v>3398</v>
      </c>
      <c r="B670" s="13" t="s">
        <v>582</v>
      </c>
      <c r="C670" s="14" t="s">
        <v>84</v>
      </c>
      <c r="D670" s="15">
        <v>1800</v>
      </c>
      <c r="E670" s="50">
        <f t="shared" si="152"/>
        <v>39.68</v>
      </c>
      <c r="F670" s="51">
        <f t="shared" si="153"/>
        <v>71424</v>
      </c>
      <c r="G670" s="51">
        <f t="shared" si="154"/>
        <v>50.79</v>
      </c>
      <c r="H670" s="51">
        <f t="shared" si="155"/>
        <v>91422</v>
      </c>
      <c r="I670" s="54">
        <f t="shared" si="156"/>
        <v>3.6388000131451172E-4</v>
      </c>
      <c r="K670" s="7" t="s">
        <v>12</v>
      </c>
      <c r="L670" s="34" t="s">
        <v>581</v>
      </c>
      <c r="M670" s="85"/>
      <c r="N670" s="2">
        <v>39.799999999999997</v>
      </c>
      <c r="P670" s="2">
        <v>39.799999999999997</v>
      </c>
      <c r="R670" s="2" t="str">
        <f t="shared" si="157"/>
        <v>OK</v>
      </c>
    </row>
    <row r="671" spans="1:18" ht="31.5">
      <c r="A671" s="32" t="s">
        <v>3399</v>
      </c>
      <c r="B671" s="13" t="s">
        <v>580</v>
      </c>
      <c r="C671" s="14" t="s">
        <v>84</v>
      </c>
      <c r="D671" s="15">
        <v>1800</v>
      </c>
      <c r="E671" s="50">
        <f t="shared" ref="E671:E734" si="158">ROUND(N671*$N$4,2)</f>
        <v>27.37</v>
      </c>
      <c r="F671" s="51">
        <f t="shared" ref="F671:F729" si="159">ROUND(D671*E671,2)</f>
        <v>49266</v>
      </c>
      <c r="G671" s="51">
        <f t="shared" ref="G671:G734" si="160">ROUND(E671*(1+$I$1),2)</f>
        <v>35.03</v>
      </c>
      <c r="H671" s="51">
        <f t="shared" ref="H671:H734" si="161">ROUND(D671*G671,2)</f>
        <v>63054</v>
      </c>
      <c r="I671" s="54">
        <f t="shared" si="156"/>
        <v>2.5096901842975677E-4</v>
      </c>
      <c r="K671" s="7" t="s">
        <v>12</v>
      </c>
      <c r="L671" s="34" t="s">
        <v>579</v>
      </c>
      <c r="M671" s="85"/>
      <c r="N671" s="2">
        <v>27.45</v>
      </c>
      <c r="P671" s="2">
        <v>27.45</v>
      </c>
      <c r="R671" s="2" t="str">
        <f t="shared" si="157"/>
        <v>OK</v>
      </c>
    </row>
    <row r="672" spans="1:18" ht="47.25">
      <c r="A672" s="32" t="s">
        <v>3400</v>
      </c>
      <c r="B672" s="13" t="s">
        <v>2774</v>
      </c>
      <c r="C672" s="14" t="s">
        <v>84</v>
      </c>
      <c r="D672" s="24">
        <v>3000</v>
      </c>
      <c r="E672" s="50">
        <f t="shared" si="158"/>
        <v>86.99</v>
      </c>
      <c r="F672" s="51">
        <f t="shared" si="159"/>
        <v>260970</v>
      </c>
      <c r="G672" s="51">
        <f t="shared" si="160"/>
        <v>111.35</v>
      </c>
      <c r="H672" s="51">
        <f t="shared" si="161"/>
        <v>334050</v>
      </c>
      <c r="I672" s="54">
        <f t="shared" si="156"/>
        <v>1.3295936912243514E-3</v>
      </c>
      <c r="K672" s="7" t="s">
        <v>1834</v>
      </c>
      <c r="L672" s="12" t="s">
        <v>2773</v>
      </c>
      <c r="M672" s="85"/>
      <c r="N672" s="2">
        <v>87.25</v>
      </c>
      <c r="P672" s="2">
        <v>87.25</v>
      </c>
      <c r="R672" s="2" t="str">
        <f t="shared" si="157"/>
        <v>OK</v>
      </c>
    </row>
    <row r="673" spans="1:18" ht="47.25">
      <c r="A673" s="32" t="s">
        <v>3401</v>
      </c>
      <c r="B673" s="13" t="s">
        <v>2776</v>
      </c>
      <c r="C673" s="14" t="s">
        <v>84</v>
      </c>
      <c r="D673" s="24">
        <v>3000</v>
      </c>
      <c r="E673" s="50">
        <f t="shared" si="158"/>
        <v>96.55</v>
      </c>
      <c r="F673" s="51">
        <f t="shared" si="159"/>
        <v>289650</v>
      </c>
      <c r="G673" s="51">
        <f t="shared" si="160"/>
        <v>123.58</v>
      </c>
      <c r="H673" s="51">
        <f t="shared" si="161"/>
        <v>370740</v>
      </c>
      <c r="I673" s="54">
        <f t="shared" si="156"/>
        <v>1.4756280948496213E-3</v>
      </c>
      <c r="K673" s="7" t="s">
        <v>1834</v>
      </c>
      <c r="L673" s="12" t="s">
        <v>2775</v>
      </c>
      <c r="M673" s="85"/>
      <c r="N673" s="2">
        <v>96.84</v>
      </c>
      <c r="P673" s="2">
        <v>96.84</v>
      </c>
      <c r="R673" s="2" t="str">
        <f t="shared" si="157"/>
        <v>OK</v>
      </c>
    </row>
    <row r="674" spans="1:18" ht="47.25">
      <c r="A674" s="32" t="s">
        <v>3402</v>
      </c>
      <c r="B674" s="13" t="s">
        <v>2636</v>
      </c>
      <c r="C674" s="14" t="s">
        <v>84</v>
      </c>
      <c r="D674" s="15">
        <v>2000</v>
      </c>
      <c r="E674" s="50">
        <f t="shared" si="158"/>
        <v>23.13</v>
      </c>
      <c r="F674" s="51">
        <f t="shared" si="159"/>
        <v>46260</v>
      </c>
      <c r="G674" s="51">
        <f t="shared" si="160"/>
        <v>29.61</v>
      </c>
      <c r="H674" s="51">
        <f t="shared" si="161"/>
        <v>59220</v>
      </c>
      <c r="I674" s="54">
        <f t="shared" si="156"/>
        <v>2.357088411743933E-4</v>
      </c>
      <c r="K674" s="7" t="s">
        <v>677</v>
      </c>
      <c r="L674" s="34">
        <v>95749</v>
      </c>
      <c r="M674" s="85"/>
      <c r="N674" s="2">
        <v>23.2</v>
      </c>
      <c r="P674" s="2">
        <v>23.2</v>
      </c>
      <c r="R674" s="2" t="str">
        <f t="shared" si="157"/>
        <v>OK</v>
      </c>
    </row>
    <row r="675" spans="1:18" ht="47.25">
      <c r="A675" s="32" t="s">
        <v>3403</v>
      </c>
      <c r="B675" s="13" t="s">
        <v>2637</v>
      </c>
      <c r="C675" s="14" t="s">
        <v>84</v>
      </c>
      <c r="D675" s="15">
        <v>2000</v>
      </c>
      <c r="E675" s="50">
        <f t="shared" si="158"/>
        <v>27.66</v>
      </c>
      <c r="F675" s="51">
        <f t="shared" si="159"/>
        <v>55320</v>
      </c>
      <c r="G675" s="51">
        <f t="shared" si="160"/>
        <v>35.4</v>
      </c>
      <c r="H675" s="51">
        <f t="shared" si="161"/>
        <v>70800</v>
      </c>
      <c r="I675" s="54">
        <f t="shared" si="156"/>
        <v>2.8179983038073363E-4</v>
      </c>
      <c r="K675" s="7" t="s">
        <v>677</v>
      </c>
      <c r="L675" s="34">
        <v>95750</v>
      </c>
      <c r="M675" s="85"/>
      <c r="N675" s="2">
        <v>27.74</v>
      </c>
      <c r="P675" s="2">
        <v>27.74</v>
      </c>
      <c r="R675" s="2" t="str">
        <f t="shared" si="157"/>
        <v>OK</v>
      </c>
    </row>
    <row r="676" spans="1:18" ht="31.5">
      <c r="A676" s="32" t="s">
        <v>3404</v>
      </c>
      <c r="B676" s="13" t="s">
        <v>2635</v>
      </c>
      <c r="C676" s="14" t="s">
        <v>84</v>
      </c>
      <c r="D676" s="15">
        <v>2000</v>
      </c>
      <c r="E676" s="50">
        <f t="shared" si="158"/>
        <v>6.65</v>
      </c>
      <c r="F676" s="51">
        <f t="shared" si="159"/>
        <v>13300</v>
      </c>
      <c r="G676" s="51">
        <f t="shared" si="160"/>
        <v>8.51</v>
      </c>
      <c r="H676" s="51">
        <f t="shared" si="161"/>
        <v>17020</v>
      </c>
      <c r="I676" s="54">
        <f t="shared" si="156"/>
        <v>6.7743405551978628E-5</v>
      </c>
      <c r="K676" s="7" t="s">
        <v>677</v>
      </c>
      <c r="L676" s="34">
        <v>97667</v>
      </c>
      <c r="M676" s="85"/>
      <c r="N676" s="2">
        <v>6.67</v>
      </c>
      <c r="P676" s="2">
        <v>6.67</v>
      </c>
      <c r="R676" s="2" t="str">
        <f t="shared" si="157"/>
        <v>OK</v>
      </c>
    </row>
    <row r="677" spans="1:18" ht="31.5">
      <c r="A677" s="32" t="s">
        <v>3405</v>
      </c>
      <c r="B677" s="13" t="s">
        <v>2162</v>
      </c>
      <c r="C677" s="14" t="s">
        <v>84</v>
      </c>
      <c r="D677" s="15">
        <v>12000</v>
      </c>
      <c r="E677" s="50">
        <f t="shared" si="158"/>
        <v>5.38</v>
      </c>
      <c r="F677" s="51">
        <f t="shared" si="159"/>
        <v>64560</v>
      </c>
      <c r="G677" s="51">
        <f t="shared" si="160"/>
        <v>6.89</v>
      </c>
      <c r="H677" s="51">
        <f t="shared" si="161"/>
        <v>82680</v>
      </c>
      <c r="I677" s="54">
        <f t="shared" si="156"/>
        <v>3.2908488666495846E-4</v>
      </c>
      <c r="K677" s="7" t="s">
        <v>159</v>
      </c>
      <c r="L677" s="34" t="s">
        <v>2160</v>
      </c>
      <c r="M677" s="85"/>
      <c r="N677" s="2">
        <v>5.4</v>
      </c>
      <c r="P677" s="2">
        <v>5.4</v>
      </c>
      <c r="R677" s="2" t="str">
        <f t="shared" si="157"/>
        <v>OK</v>
      </c>
    </row>
    <row r="678" spans="1:18" ht="31.5">
      <c r="A678" s="32" t="s">
        <v>3406</v>
      </c>
      <c r="B678" s="13" t="s">
        <v>2163</v>
      </c>
      <c r="C678" s="14" t="s">
        <v>84</v>
      </c>
      <c r="D678" s="15">
        <v>12000</v>
      </c>
      <c r="E678" s="50">
        <f t="shared" si="158"/>
        <v>9.35</v>
      </c>
      <c r="F678" s="51">
        <f t="shared" si="159"/>
        <v>112200</v>
      </c>
      <c r="G678" s="51">
        <f t="shared" si="160"/>
        <v>11.97</v>
      </c>
      <c r="H678" s="51">
        <f t="shared" si="161"/>
        <v>143640</v>
      </c>
      <c r="I678" s="54">
        <f t="shared" si="156"/>
        <v>5.7171931689108167E-4</v>
      </c>
      <c r="K678" s="7" t="s">
        <v>159</v>
      </c>
      <c r="L678" s="34" t="s">
        <v>2161</v>
      </c>
      <c r="M678" s="85"/>
      <c r="N678" s="2">
        <v>9.3800000000000008</v>
      </c>
      <c r="P678" s="2">
        <v>9.3800000000000008</v>
      </c>
      <c r="R678" s="2" t="str">
        <f t="shared" si="157"/>
        <v>OK</v>
      </c>
    </row>
    <row r="679" spans="1:18" ht="31.5">
      <c r="A679" s="32" t="s">
        <v>3407</v>
      </c>
      <c r="B679" s="13" t="s">
        <v>416</v>
      </c>
      <c r="C679" s="14" t="s">
        <v>13</v>
      </c>
      <c r="D679" s="15">
        <v>50</v>
      </c>
      <c r="E679" s="50">
        <f t="shared" si="158"/>
        <v>1542.2</v>
      </c>
      <c r="F679" s="51">
        <f t="shared" si="159"/>
        <v>77110</v>
      </c>
      <c r="G679" s="51">
        <f t="shared" si="160"/>
        <v>1974.02</v>
      </c>
      <c r="H679" s="51">
        <f t="shared" si="161"/>
        <v>98701</v>
      </c>
      <c r="I679" s="54">
        <f t="shared" si="156"/>
        <v>3.9285204884758181E-4</v>
      </c>
      <c r="K679" s="7" t="s">
        <v>1834</v>
      </c>
      <c r="L679" s="34" t="s">
        <v>2761</v>
      </c>
      <c r="M679" s="85"/>
      <c r="N679" s="2">
        <v>1546.84</v>
      </c>
      <c r="P679" s="2">
        <v>1546.84</v>
      </c>
      <c r="R679" s="2" t="str">
        <f t="shared" si="157"/>
        <v>OK</v>
      </c>
    </row>
    <row r="680" spans="1:18">
      <c r="A680" s="32" t="s">
        <v>3408</v>
      </c>
      <c r="B680" s="13" t="s">
        <v>417</v>
      </c>
      <c r="C680" s="14" t="s">
        <v>84</v>
      </c>
      <c r="D680" s="15">
        <v>2425</v>
      </c>
      <c r="E680" s="50">
        <f t="shared" si="158"/>
        <v>2</v>
      </c>
      <c r="F680" s="51">
        <f t="shared" si="159"/>
        <v>4850</v>
      </c>
      <c r="G680" s="51">
        <f t="shared" si="160"/>
        <v>2.56</v>
      </c>
      <c r="H680" s="51">
        <f t="shared" si="161"/>
        <v>6208</v>
      </c>
      <c r="I680" s="54">
        <f t="shared" si="156"/>
        <v>2.4709228065022522E-5</v>
      </c>
      <c r="K680" s="7" t="s">
        <v>159</v>
      </c>
      <c r="L680" s="34" t="s">
        <v>2150</v>
      </c>
      <c r="M680" s="85"/>
      <c r="N680" s="2">
        <v>2.0099999999999998</v>
      </c>
      <c r="P680" s="2">
        <v>2.0099999999999998</v>
      </c>
      <c r="R680" s="2" t="str">
        <f t="shared" si="157"/>
        <v>OK</v>
      </c>
    </row>
    <row r="681" spans="1:18">
      <c r="A681" s="32" t="s">
        <v>3409</v>
      </c>
      <c r="B681" s="13" t="s">
        <v>419</v>
      </c>
      <c r="C681" s="14" t="s">
        <v>84</v>
      </c>
      <c r="D681" s="15">
        <v>2425</v>
      </c>
      <c r="E681" s="50">
        <f t="shared" si="158"/>
        <v>3.21</v>
      </c>
      <c r="F681" s="51">
        <f t="shared" si="159"/>
        <v>7784.25</v>
      </c>
      <c r="G681" s="51">
        <f t="shared" si="160"/>
        <v>4.1100000000000003</v>
      </c>
      <c r="H681" s="51">
        <f t="shared" si="161"/>
        <v>9966.75</v>
      </c>
      <c r="I681" s="54">
        <f t="shared" si="156"/>
        <v>3.9669893495016624E-5</v>
      </c>
      <c r="K681" s="7" t="s">
        <v>12</v>
      </c>
      <c r="L681" s="34" t="s">
        <v>418</v>
      </c>
      <c r="M681" s="85"/>
      <c r="N681" s="2">
        <v>3.22</v>
      </c>
      <c r="P681" s="2">
        <v>3.22</v>
      </c>
      <c r="R681" s="2" t="str">
        <f t="shared" si="157"/>
        <v>OK</v>
      </c>
    </row>
    <row r="682" spans="1:18">
      <c r="A682" s="32" t="s">
        <v>3410</v>
      </c>
      <c r="B682" s="13" t="s">
        <v>421</v>
      </c>
      <c r="C682" s="14" t="s">
        <v>13</v>
      </c>
      <c r="D682" s="15">
        <v>2000</v>
      </c>
      <c r="E682" s="50">
        <f t="shared" si="158"/>
        <v>37.29</v>
      </c>
      <c r="F682" s="51">
        <f t="shared" si="159"/>
        <v>74580</v>
      </c>
      <c r="G682" s="51">
        <f t="shared" si="160"/>
        <v>47.73</v>
      </c>
      <c r="H682" s="51">
        <f t="shared" si="161"/>
        <v>95460</v>
      </c>
      <c r="I682" s="54">
        <f t="shared" si="156"/>
        <v>3.7995214418283665E-4</v>
      </c>
      <c r="K682" s="7" t="s">
        <v>12</v>
      </c>
      <c r="L682" s="34" t="s">
        <v>420</v>
      </c>
      <c r="M682" s="85"/>
      <c r="N682" s="2">
        <v>37.4</v>
      </c>
      <c r="P682" s="2">
        <v>37.4</v>
      </c>
      <c r="R682" s="2" t="str">
        <f t="shared" si="157"/>
        <v>OK</v>
      </c>
    </row>
    <row r="683" spans="1:18">
      <c r="A683" s="32" t="s">
        <v>3411</v>
      </c>
      <c r="B683" s="13" t="s">
        <v>423</v>
      </c>
      <c r="C683" s="14" t="s">
        <v>13</v>
      </c>
      <c r="D683" s="15">
        <v>2000</v>
      </c>
      <c r="E683" s="50">
        <f t="shared" si="158"/>
        <v>28.02</v>
      </c>
      <c r="F683" s="51">
        <f t="shared" si="159"/>
        <v>56040</v>
      </c>
      <c r="G683" s="51">
        <f t="shared" si="160"/>
        <v>35.869999999999997</v>
      </c>
      <c r="H683" s="51">
        <f t="shared" si="161"/>
        <v>71740</v>
      </c>
      <c r="I683" s="54">
        <f t="shared" si="156"/>
        <v>2.8554124055810495E-4</v>
      </c>
      <c r="K683" s="7" t="s">
        <v>12</v>
      </c>
      <c r="L683" s="34" t="s">
        <v>422</v>
      </c>
      <c r="M683" s="85"/>
      <c r="N683" s="2">
        <v>28.1</v>
      </c>
      <c r="P683" s="2">
        <v>28.1</v>
      </c>
      <c r="R683" s="2" t="str">
        <f t="shared" si="157"/>
        <v>OK</v>
      </c>
    </row>
    <row r="684" spans="1:18" ht="31.5">
      <c r="A684" s="32" t="s">
        <v>3412</v>
      </c>
      <c r="B684" s="13" t="s">
        <v>2155</v>
      </c>
      <c r="C684" s="14" t="s">
        <v>13</v>
      </c>
      <c r="D684" s="15">
        <v>2000</v>
      </c>
      <c r="E684" s="50">
        <f t="shared" si="158"/>
        <v>22.81</v>
      </c>
      <c r="F684" s="51">
        <f t="shared" si="159"/>
        <v>45620</v>
      </c>
      <c r="G684" s="51">
        <f t="shared" si="160"/>
        <v>29.2</v>
      </c>
      <c r="H684" s="51">
        <f t="shared" si="161"/>
        <v>58400</v>
      </c>
      <c r="I684" s="54">
        <f t="shared" si="156"/>
        <v>2.3244505782817578E-4</v>
      </c>
      <c r="K684" s="7" t="s">
        <v>159</v>
      </c>
      <c r="L684" s="34" t="s">
        <v>2154</v>
      </c>
      <c r="M684" s="85"/>
      <c r="N684" s="2">
        <v>22.88</v>
      </c>
      <c r="P684" s="2">
        <v>22.88</v>
      </c>
      <c r="R684" s="2" t="str">
        <f t="shared" si="157"/>
        <v>OK</v>
      </c>
    </row>
    <row r="685" spans="1:18">
      <c r="A685" s="32" t="s">
        <v>3413</v>
      </c>
      <c r="B685" s="13" t="s">
        <v>443</v>
      </c>
      <c r="C685" s="14" t="s">
        <v>13</v>
      </c>
      <c r="D685" s="15">
        <v>100</v>
      </c>
      <c r="E685" s="50">
        <f t="shared" si="158"/>
        <v>37.29</v>
      </c>
      <c r="F685" s="51">
        <f t="shared" si="159"/>
        <v>3729</v>
      </c>
      <c r="G685" s="51">
        <f t="shared" si="160"/>
        <v>47.73</v>
      </c>
      <c r="H685" s="51">
        <f t="shared" si="161"/>
        <v>4773</v>
      </c>
      <c r="I685" s="54">
        <f t="shared" si="156"/>
        <v>1.8997607209141832E-5</v>
      </c>
      <c r="K685" s="7" t="s">
        <v>12</v>
      </c>
      <c r="L685" s="34" t="s">
        <v>420</v>
      </c>
      <c r="M685" s="85"/>
      <c r="N685" s="2">
        <v>37.4</v>
      </c>
      <c r="P685" s="2">
        <v>37.4</v>
      </c>
      <c r="R685" s="2" t="str">
        <f t="shared" si="157"/>
        <v>OK</v>
      </c>
    </row>
    <row r="686" spans="1:18" ht="31.5">
      <c r="A686" s="32" t="s">
        <v>3414</v>
      </c>
      <c r="B686" s="13" t="s">
        <v>2638</v>
      </c>
      <c r="C686" s="14" t="s">
        <v>13</v>
      </c>
      <c r="D686" s="15">
        <v>1000</v>
      </c>
      <c r="E686" s="50">
        <f t="shared" si="158"/>
        <v>17.600000000000001</v>
      </c>
      <c r="F686" s="51">
        <f t="shared" si="159"/>
        <v>17600</v>
      </c>
      <c r="G686" s="51">
        <f t="shared" si="160"/>
        <v>22.53</v>
      </c>
      <c r="H686" s="51">
        <f t="shared" si="161"/>
        <v>22530</v>
      </c>
      <c r="I686" s="54">
        <f t="shared" si="156"/>
        <v>8.9674437549123285E-5</v>
      </c>
      <c r="K686" s="7" t="s">
        <v>677</v>
      </c>
      <c r="L686" s="34">
        <v>91954</v>
      </c>
      <c r="M686" s="85"/>
      <c r="N686" s="2">
        <v>17.649999999999999</v>
      </c>
      <c r="P686" s="2">
        <v>17.649999999999999</v>
      </c>
      <c r="R686" s="2" t="str">
        <f t="shared" si="157"/>
        <v>OK</v>
      </c>
    </row>
    <row r="687" spans="1:18" ht="31.5">
      <c r="A687" s="32" t="s">
        <v>3415</v>
      </c>
      <c r="B687" s="13" t="s">
        <v>2640</v>
      </c>
      <c r="C687" s="14" t="s">
        <v>13</v>
      </c>
      <c r="D687" s="15">
        <v>1000</v>
      </c>
      <c r="E687" s="50">
        <f t="shared" si="158"/>
        <v>33.090000000000003</v>
      </c>
      <c r="F687" s="51">
        <f t="shared" si="159"/>
        <v>33090</v>
      </c>
      <c r="G687" s="51">
        <f t="shared" si="160"/>
        <v>42.36</v>
      </c>
      <c r="H687" s="51">
        <f t="shared" si="161"/>
        <v>42360</v>
      </c>
      <c r="I687" s="54">
        <f t="shared" si="156"/>
        <v>1.6860227139728641E-4</v>
      </c>
      <c r="K687" s="7" t="s">
        <v>677</v>
      </c>
      <c r="L687" s="34">
        <v>91960</v>
      </c>
      <c r="M687" s="85"/>
      <c r="N687" s="2">
        <v>33.19</v>
      </c>
      <c r="P687" s="2">
        <v>33.19</v>
      </c>
      <c r="R687" s="2" t="str">
        <f t="shared" si="157"/>
        <v>OK</v>
      </c>
    </row>
    <row r="688" spans="1:18" ht="31.5">
      <c r="A688" s="32" t="s">
        <v>3416</v>
      </c>
      <c r="B688" s="13" t="s">
        <v>2645</v>
      </c>
      <c r="C688" s="14" t="s">
        <v>13</v>
      </c>
      <c r="D688" s="15">
        <v>1000</v>
      </c>
      <c r="E688" s="50">
        <f t="shared" si="158"/>
        <v>48.57</v>
      </c>
      <c r="F688" s="51">
        <f t="shared" si="159"/>
        <v>48570</v>
      </c>
      <c r="G688" s="51">
        <f t="shared" si="160"/>
        <v>62.17</v>
      </c>
      <c r="H688" s="51">
        <f t="shared" si="161"/>
        <v>62170</v>
      </c>
      <c r="I688" s="54">
        <f t="shared" si="156"/>
        <v>2.4745050077359053E-4</v>
      </c>
      <c r="K688" s="7" t="s">
        <v>677</v>
      </c>
      <c r="L688" s="34">
        <v>91968</v>
      </c>
      <c r="M688" s="85"/>
      <c r="N688" s="2">
        <v>48.72</v>
      </c>
      <c r="P688" s="2">
        <v>48.72</v>
      </c>
      <c r="R688" s="2" t="str">
        <f t="shared" si="157"/>
        <v>OK</v>
      </c>
    </row>
    <row r="689" spans="1:18" ht="31.5">
      <c r="A689" s="32" t="s">
        <v>3417</v>
      </c>
      <c r="B689" s="13" t="s">
        <v>2153</v>
      </c>
      <c r="C689" s="14" t="s">
        <v>13</v>
      </c>
      <c r="D689" s="15">
        <v>1400</v>
      </c>
      <c r="E689" s="50">
        <f t="shared" si="158"/>
        <v>13.23</v>
      </c>
      <c r="F689" s="51">
        <f t="shared" si="159"/>
        <v>18522</v>
      </c>
      <c r="G689" s="51">
        <f t="shared" si="160"/>
        <v>16.93</v>
      </c>
      <c r="H689" s="51">
        <f t="shared" si="161"/>
        <v>23702</v>
      </c>
      <c r="I689" s="54">
        <f t="shared" si="156"/>
        <v>9.4339259600058592E-5</v>
      </c>
      <c r="K689" s="7" t="s">
        <v>159</v>
      </c>
      <c r="L689" s="34" t="s">
        <v>2152</v>
      </c>
      <c r="M689" s="85"/>
      <c r="N689" s="2">
        <v>13.27</v>
      </c>
      <c r="P689" s="2">
        <v>13.27</v>
      </c>
      <c r="R689" s="2" t="str">
        <f t="shared" si="157"/>
        <v>OK</v>
      </c>
    </row>
    <row r="690" spans="1:18" ht="47.25">
      <c r="A690" s="32" t="s">
        <v>3418</v>
      </c>
      <c r="B690" s="13" t="s">
        <v>2642</v>
      </c>
      <c r="C690" s="14" t="s">
        <v>13</v>
      </c>
      <c r="D690" s="15">
        <v>1400</v>
      </c>
      <c r="E690" s="50">
        <f t="shared" si="158"/>
        <v>28.6</v>
      </c>
      <c r="F690" s="51">
        <f t="shared" si="159"/>
        <v>40040</v>
      </c>
      <c r="G690" s="51">
        <f t="shared" si="160"/>
        <v>36.61</v>
      </c>
      <c r="H690" s="51">
        <f t="shared" si="161"/>
        <v>51254</v>
      </c>
      <c r="I690" s="54">
        <f t="shared" si="156"/>
        <v>2.0400238003296783E-4</v>
      </c>
      <c r="K690" s="7" t="s">
        <v>677</v>
      </c>
      <c r="L690" s="34">
        <v>91956</v>
      </c>
      <c r="M690" s="85"/>
      <c r="N690" s="2">
        <v>28.69</v>
      </c>
      <c r="P690" s="2">
        <v>28.69</v>
      </c>
      <c r="R690" s="2" t="str">
        <f t="shared" si="157"/>
        <v>OK</v>
      </c>
    </row>
    <row r="691" spans="1:18" ht="47.25">
      <c r="A691" s="32" t="s">
        <v>3419</v>
      </c>
      <c r="B691" s="13" t="s">
        <v>2641</v>
      </c>
      <c r="C691" s="14" t="s">
        <v>13</v>
      </c>
      <c r="D691" s="15">
        <v>1400</v>
      </c>
      <c r="E691" s="50">
        <f t="shared" si="158"/>
        <v>44.13</v>
      </c>
      <c r="F691" s="51">
        <f t="shared" si="159"/>
        <v>61782</v>
      </c>
      <c r="G691" s="51">
        <f t="shared" si="160"/>
        <v>56.49</v>
      </c>
      <c r="H691" s="51">
        <f t="shared" si="161"/>
        <v>79086</v>
      </c>
      <c r="I691" s="54">
        <f t="shared" si="156"/>
        <v>3.1477996307190256E-4</v>
      </c>
      <c r="K691" s="7" t="s">
        <v>677</v>
      </c>
      <c r="L691" s="34">
        <v>91962</v>
      </c>
      <c r="M691" s="85"/>
      <c r="N691" s="2">
        <v>44.26</v>
      </c>
      <c r="P691" s="2">
        <v>44.26</v>
      </c>
      <c r="R691" s="2" t="str">
        <f t="shared" si="157"/>
        <v>OK</v>
      </c>
    </row>
    <row r="692" spans="1:18" ht="47.25">
      <c r="A692" s="32" t="s">
        <v>3420</v>
      </c>
      <c r="B692" s="13" t="s">
        <v>2643</v>
      </c>
      <c r="C692" s="14" t="s">
        <v>13</v>
      </c>
      <c r="D692" s="15">
        <v>1400</v>
      </c>
      <c r="E692" s="50">
        <f t="shared" si="158"/>
        <v>39.64</v>
      </c>
      <c r="F692" s="51">
        <f t="shared" si="159"/>
        <v>55496</v>
      </c>
      <c r="G692" s="51">
        <f t="shared" si="160"/>
        <v>50.74</v>
      </c>
      <c r="H692" s="51">
        <f t="shared" si="161"/>
        <v>71036</v>
      </c>
      <c r="I692" s="54">
        <f t="shared" si="156"/>
        <v>2.8273916314866944E-4</v>
      </c>
      <c r="K692" s="7" t="s">
        <v>677</v>
      </c>
      <c r="L692" s="34">
        <v>91964</v>
      </c>
      <c r="M692" s="85"/>
      <c r="N692" s="2">
        <v>39.76</v>
      </c>
      <c r="P692" s="2">
        <v>39.76</v>
      </c>
      <c r="R692" s="2" t="str">
        <f t="shared" si="157"/>
        <v>OK</v>
      </c>
    </row>
    <row r="693" spans="1:18" ht="31.5">
      <c r="A693" s="32" t="s">
        <v>3421</v>
      </c>
      <c r="B693" s="13" t="s">
        <v>2639</v>
      </c>
      <c r="C693" s="14" t="s">
        <v>13</v>
      </c>
      <c r="D693" s="15">
        <v>1400</v>
      </c>
      <c r="E693" s="50">
        <f t="shared" si="158"/>
        <v>24.15</v>
      </c>
      <c r="F693" s="51">
        <f t="shared" si="159"/>
        <v>33810</v>
      </c>
      <c r="G693" s="51">
        <f t="shared" si="160"/>
        <v>30.91</v>
      </c>
      <c r="H693" s="51">
        <f t="shared" si="161"/>
        <v>43274</v>
      </c>
      <c r="I693" s="54">
        <f t="shared" si="156"/>
        <v>1.7224019576124106E-4</v>
      </c>
      <c r="K693" s="7" t="s">
        <v>677</v>
      </c>
      <c r="L693" s="34">
        <v>91958</v>
      </c>
      <c r="M693" s="85"/>
      <c r="N693" s="2">
        <v>24.22</v>
      </c>
      <c r="P693" s="2">
        <v>24.22</v>
      </c>
      <c r="R693" s="2" t="str">
        <f t="shared" si="157"/>
        <v>OK</v>
      </c>
    </row>
    <row r="694" spans="1:18" ht="31.5">
      <c r="A694" s="32" t="s">
        <v>3422</v>
      </c>
      <c r="B694" s="13" t="s">
        <v>2644</v>
      </c>
      <c r="C694" s="14" t="s">
        <v>13</v>
      </c>
      <c r="D694" s="15">
        <v>1000</v>
      </c>
      <c r="E694" s="50">
        <f t="shared" si="158"/>
        <v>41.04</v>
      </c>
      <c r="F694" s="51">
        <f t="shared" si="159"/>
        <v>41040</v>
      </c>
      <c r="G694" s="51">
        <f t="shared" si="160"/>
        <v>52.53</v>
      </c>
      <c r="H694" s="51">
        <f t="shared" si="161"/>
        <v>52530</v>
      </c>
      <c r="I694" s="54">
        <f t="shared" si="156"/>
        <v>2.0908114533756974E-4</v>
      </c>
      <c r="K694" s="7" t="s">
        <v>677</v>
      </c>
      <c r="L694" s="34">
        <v>91967</v>
      </c>
      <c r="M694" s="85"/>
      <c r="N694" s="2">
        <v>41.16</v>
      </c>
      <c r="P694" s="2">
        <v>41.16</v>
      </c>
      <c r="R694" s="2" t="str">
        <f t="shared" si="157"/>
        <v>OK</v>
      </c>
    </row>
    <row r="695" spans="1:18">
      <c r="A695" s="32" t="s">
        <v>3423</v>
      </c>
      <c r="B695" s="13" t="s">
        <v>546</v>
      </c>
      <c r="C695" s="14" t="s">
        <v>13</v>
      </c>
      <c r="D695" s="15">
        <v>200</v>
      </c>
      <c r="E695" s="50">
        <f t="shared" si="158"/>
        <v>5.87</v>
      </c>
      <c r="F695" s="51">
        <f t="shared" si="159"/>
        <v>1174</v>
      </c>
      <c r="G695" s="51">
        <f t="shared" si="160"/>
        <v>7.51</v>
      </c>
      <c r="H695" s="51">
        <f t="shared" si="161"/>
        <v>1502</v>
      </c>
      <c r="I695" s="54">
        <f t="shared" si="156"/>
        <v>5.9782958366082194E-6</v>
      </c>
      <c r="K695" s="7" t="s">
        <v>1834</v>
      </c>
      <c r="L695" s="34" t="s">
        <v>1905</v>
      </c>
      <c r="M695" s="85"/>
      <c r="N695" s="2">
        <v>5.89</v>
      </c>
      <c r="P695" s="2">
        <v>5.89</v>
      </c>
      <c r="R695" s="2" t="str">
        <f t="shared" si="157"/>
        <v>OK</v>
      </c>
    </row>
    <row r="696" spans="1:18">
      <c r="A696" s="32" t="s">
        <v>3424</v>
      </c>
      <c r="B696" s="13" t="s">
        <v>558</v>
      </c>
      <c r="C696" s="14" t="s">
        <v>13</v>
      </c>
      <c r="D696" s="15">
        <v>400</v>
      </c>
      <c r="E696" s="50">
        <f t="shared" si="158"/>
        <v>6.11</v>
      </c>
      <c r="F696" s="51">
        <f t="shared" si="159"/>
        <v>2444</v>
      </c>
      <c r="G696" s="51">
        <f t="shared" si="160"/>
        <v>7.82</v>
      </c>
      <c r="H696" s="51">
        <f t="shared" si="161"/>
        <v>3128</v>
      </c>
      <c r="I696" s="54">
        <f t="shared" si="156"/>
        <v>1.2450139398742017E-5</v>
      </c>
      <c r="K696" s="7" t="s">
        <v>12</v>
      </c>
      <c r="L696" s="34" t="s">
        <v>557</v>
      </c>
      <c r="M696" s="85"/>
      <c r="N696" s="2">
        <v>6.13</v>
      </c>
      <c r="P696" s="2">
        <v>6.13</v>
      </c>
      <c r="R696" s="2" t="str">
        <f t="shared" si="157"/>
        <v>OK</v>
      </c>
    </row>
    <row r="697" spans="1:18" ht="31.5">
      <c r="A697" s="32" t="s">
        <v>3425</v>
      </c>
      <c r="B697" s="13" t="s">
        <v>608</v>
      </c>
      <c r="C697" s="14" t="s">
        <v>13</v>
      </c>
      <c r="D697" s="15">
        <v>400</v>
      </c>
      <c r="E697" s="50">
        <f t="shared" si="158"/>
        <v>20.9</v>
      </c>
      <c r="F697" s="51">
        <f t="shared" si="159"/>
        <v>8360</v>
      </c>
      <c r="G697" s="51">
        <f t="shared" si="160"/>
        <v>26.75</v>
      </c>
      <c r="H697" s="51">
        <f t="shared" si="161"/>
        <v>10700</v>
      </c>
      <c r="I697" s="54">
        <f t="shared" si="156"/>
        <v>4.2588392444545901E-5</v>
      </c>
      <c r="K697" s="7" t="s">
        <v>12</v>
      </c>
      <c r="L697" s="34" t="s">
        <v>607</v>
      </c>
      <c r="M697" s="85"/>
      <c r="N697" s="2">
        <v>20.96</v>
      </c>
      <c r="P697" s="2">
        <v>20.96</v>
      </c>
      <c r="R697" s="2" t="str">
        <f t="shared" si="157"/>
        <v>OK</v>
      </c>
    </row>
    <row r="698" spans="1:18" ht="31.5">
      <c r="A698" s="32" t="s">
        <v>3426</v>
      </c>
      <c r="B698" s="13" t="s">
        <v>606</v>
      </c>
      <c r="C698" s="14" t="s">
        <v>13</v>
      </c>
      <c r="D698" s="15">
        <v>400</v>
      </c>
      <c r="E698" s="50">
        <f t="shared" si="158"/>
        <v>18.78</v>
      </c>
      <c r="F698" s="51">
        <f t="shared" si="159"/>
        <v>7512</v>
      </c>
      <c r="G698" s="51">
        <f t="shared" si="160"/>
        <v>24.04</v>
      </c>
      <c r="H698" s="51">
        <f t="shared" si="161"/>
        <v>9616</v>
      </c>
      <c r="I698" s="54">
        <f t="shared" si="156"/>
        <v>3.8273830069790041E-5</v>
      </c>
      <c r="K698" s="7" t="s">
        <v>12</v>
      </c>
      <c r="L698" s="34" t="s">
        <v>605</v>
      </c>
      <c r="M698" s="85"/>
      <c r="N698" s="2">
        <v>18.84</v>
      </c>
      <c r="P698" s="2">
        <v>18.84</v>
      </c>
      <c r="R698" s="2" t="str">
        <f t="shared" si="157"/>
        <v>OK</v>
      </c>
    </row>
    <row r="699" spans="1:18" ht="31.5">
      <c r="A699" s="32" t="s">
        <v>3427</v>
      </c>
      <c r="B699" s="13" t="s">
        <v>536</v>
      </c>
      <c r="C699" s="14" t="s">
        <v>162</v>
      </c>
      <c r="D699" s="15">
        <v>1200</v>
      </c>
      <c r="E699" s="50">
        <f t="shared" si="158"/>
        <v>26.66</v>
      </c>
      <c r="F699" s="51">
        <f t="shared" si="159"/>
        <v>31992</v>
      </c>
      <c r="G699" s="51">
        <f t="shared" si="160"/>
        <v>34.119999999999997</v>
      </c>
      <c r="H699" s="51">
        <f t="shared" si="161"/>
        <v>40944</v>
      </c>
      <c r="I699" s="54">
        <f t="shared" si="156"/>
        <v>1.6296627478967171E-4</v>
      </c>
      <c r="K699" s="7" t="s">
        <v>159</v>
      </c>
      <c r="L699" s="34" t="s">
        <v>535</v>
      </c>
      <c r="M699" s="85"/>
      <c r="N699" s="2">
        <v>26.74</v>
      </c>
      <c r="P699" s="2">
        <v>26.74</v>
      </c>
      <c r="R699" s="2" t="str">
        <f t="shared" si="157"/>
        <v>OK</v>
      </c>
    </row>
    <row r="700" spans="1:18" ht="31.5">
      <c r="A700" s="32" t="s">
        <v>3428</v>
      </c>
      <c r="B700" s="13" t="s">
        <v>530</v>
      </c>
      <c r="C700" s="14" t="s">
        <v>162</v>
      </c>
      <c r="D700" s="15">
        <v>1200</v>
      </c>
      <c r="E700" s="50">
        <f t="shared" si="158"/>
        <v>11.32</v>
      </c>
      <c r="F700" s="51">
        <f t="shared" si="159"/>
        <v>13584</v>
      </c>
      <c r="G700" s="51">
        <f t="shared" si="160"/>
        <v>14.49</v>
      </c>
      <c r="H700" s="51">
        <f t="shared" si="161"/>
        <v>17388</v>
      </c>
      <c r="I700" s="54">
        <f t="shared" si="156"/>
        <v>6.9208127834183565E-5</v>
      </c>
      <c r="K700" s="7" t="s">
        <v>159</v>
      </c>
      <c r="L700" s="34" t="s">
        <v>529</v>
      </c>
      <c r="M700" s="85"/>
      <c r="N700" s="2">
        <v>11.35</v>
      </c>
      <c r="P700" s="2">
        <v>11.35</v>
      </c>
      <c r="R700" s="2" t="str">
        <f t="shared" si="157"/>
        <v>OK</v>
      </c>
    </row>
    <row r="701" spans="1:18" ht="31.5">
      <c r="A701" s="32" t="s">
        <v>3429</v>
      </c>
      <c r="B701" s="13" t="s">
        <v>532</v>
      </c>
      <c r="C701" s="14" t="s">
        <v>162</v>
      </c>
      <c r="D701" s="15">
        <v>1200</v>
      </c>
      <c r="E701" s="50">
        <f t="shared" si="158"/>
        <v>13.69</v>
      </c>
      <c r="F701" s="51">
        <f t="shared" si="159"/>
        <v>16428</v>
      </c>
      <c r="G701" s="51">
        <f t="shared" si="160"/>
        <v>17.52</v>
      </c>
      <c r="H701" s="51">
        <f t="shared" si="161"/>
        <v>21024</v>
      </c>
      <c r="I701" s="54">
        <f t="shared" si="156"/>
        <v>8.3680220818143283E-5</v>
      </c>
      <c r="K701" s="7" t="s">
        <v>159</v>
      </c>
      <c r="L701" s="34" t="s">
        <v>531</v>
      </c>
      <c r="M701" s="85"/>
      <c r="N701" s="2">
        <v>13.73</v>
      </c>
      <c r="P701" s="2">
        <v>13.73</v>
      </c>
      <c r="R701" s="2" t="str">
        <f t="shared" si="157"/>
        <v>OK</v>
      </c>
    </row>
    <row r="702" spans="1:18" ht="31.5">
      <c r="A702" s="32" t="s">
        <v>3430</v>
      </c>
      <c r="B702" s="13" t="s">
        <v>534</v>
      </c>
      <c r="C702" s="14" t="s">
        <v>162</v>
      </c>
      <c r="D702" s="15">
        <v>1200</v>
      </c>
      <c r="E702" s="50">
        <f t="shared" si="158"/>
        <v>12.49</v>
      </c>
      <c r="F702" s="51">
        <f t="shared" si="159"/>
        <v>14988</v>
      </c>
      <c r="G702" s="51">
        <f t="shared" si="160"/>
        <v>15.99</v>
      </c>
      <c r="H702" s="51">
        <f t="shared" si="161"/>
        <v>19188</v>
      </c>
      <c r="I702" s="54">
        <f t="shared" si="156"/>
        <v>7.6372530301490349E-5</v>
      </c>
      <c r="K702" s="7" t="s">
        <v>159</v>
      </c>
      <c r="L702" s="34" t="s">
        <v>533</v>
      </c>
      <c r="M702" s="85"/>
      <c r="N702" s="2">
        <v>12.53</v>
      </c>
      <c r="P702" s="2">
        <v>12.53</v>
      </c>
      <c r="R702" s="2" t="str">
        <f t="shared" si="157"/>
        <v>OK</v>
      </c>
    </row>
    <row r="703" spans="1:18">
      <c r="A703" s="32" t="s">
        <v>3431</v>
      </c>
      <c r="B703" s="13" t="s">
        <v>447</v>
      </c>
      <c r="C703" s="14" t="s">
        <v>13</v>
      </c>
      <c r="D703" s="15">
        <v>1800</v>
      </c>
      <c r="E703" s="50">
        <f t="shared" si="158"/>
        <v>10.6</v>
      </c>
      <c r="F703" s="51">
        <f t="shared" si="159"/>
        <v>19080</v>
      </c>
      <c r="G703" s="51">
        <f t="shared" si="160"/>
        <v>13.57</v>
      </c>
      <c r="H703" s="51">
        <f t="shared" si="161"/>
        <v>24426</v>
      </c>
      <c r="I703" s="54">
        <f t="shared" si="156"/>
        <v>9.7220941481353105E-5</v>
      </c>
      <c r="K703" s="7" t="s">
        <v>12</v>
      </c>
      <c r="L703" s="34" t="s">
        <v>446</v>
      </c>
      <c r="M703" s="85"/>
      <c r="N703" s="2">
        <v>10.63</v>
      </c>
      <c r="P703" s="2">
        <v>10.63</v>
      </c>
      <c r="R703" s="2" t="str">
        <f t="shared" si="157"/>
        <v>OK</v>
      </c>
    </row>
    <row r="704" spans="1:18">
      <c r="A704" s="32" t="s">
        <v>3432</v>
      </c>
      <c r="B704" s="13" t="s">
        <v>445</v>
      </c>
      <c r="C704" s="14" t="s">
        <v>13</v>
      </c>
      <c r="D704" s="15">
        <v>1800</v>
      </c>
      <c r="E704" s="50">
        <f t="shared" si="158"/>
        <v>10.68</v>
      </c>
      <c r="F704" s="51">
        <f t="shared" si="159"/>
        <v>19224</v>
      </c>
      <c r="G704" s="51">
        <f t="shared" si="160"/>
        <v>13.67</v>
      </c>
      <c r="H704" s="51">
        <f t="shared" si="161"/>
        <v>24606</v>
      </c>
      <c r="I704" s="54">
        <f t="shared" si="156"/>
        <v>9.7937381728083788E-5</v>
      </c>
      <c r="K704" s="7" t="s">
        <v>12</v>
      </c>
      <c r="L704" s="34" t="s">
        <v>444</v>
      </c>
      <c r="M704" s="85"/>
      <c r="N704" s="2">
        <v>10.71</v>
      </c>
      <c r="P704" s="2">
        <v>10.71</v>
      </c>
      <c r="R704" s="2" t="str">
        <f t="shared" si="157"/>
        <v>OK</v>
      </c>
    </row>
    <row r="705" spans="1:18">
      <c r="A705" s="32" t="s">
        <v>3433</v>
      </c>
      <c r="B705" s="13" t="s">
        <v>449</v>
      </c>
      <c r="C705" s="14" t="s">
        <v>13</v>
      </c>
      <c r="D705" s="15">
        <v>1800</v>
      </c>
      <c r="E705" s="50">
        <f t="shared" si="158"/>
        <v>10.97</v>
      </c>
      <c r="F705" s="51">
        <f t="shared" si="159"/>
        <v>19746</v>
      </c>
      <c r="G705" s="51">
        <f t="shared" si="160"/>
        <v>14.04</v>
      </c>
      <c r="H705" s="51">
        <f t="shared" si="161"/>
        <v>25272</v>
      </c>
      <c r="I705" s="54">
        <f t="shared" si="156"/>
        <v>1.005882106409873E-4</v>
      </c>
      <c r="K705" s="7" t="s">
        <v>12</v>
      </c>
      <c r="L705" s="34" t="s">
        <v>448</v>
      </c>
      <c r="M705" s="85"/>
      <c r="N705" s="2">
        <v>11</v>
      </c>
      <c r="P705" s="2">
        <v>11</v>
      </c>
      <c r="R705" s="2" t="str">
        <f t="shared" si="157"/>
        <v>OK</v>
      </c>
    </row>
    <row r="706" spans="1:18">
      <c r="A706" s="32" t="s">
        <v>3434</v>
      </c>
      <c r="B706" s="13" t="s">
        <v>451</v>
      </c>
      <c r="C706" s="14" t="s">
        <v>13</v>
      </c>
      <c r="D706" s="15">
        <v>1800</v>
      </c>
      <c r="E706" s="50">
        <f t="shared" si="158"/>
        <v>12.61</v>
      </c>
      <c r="F706" s="51">
        <f t="shared" si="159"/>
        <v>22698</v>
      </c>
      <c r="G706" s="51">
        <f t="shared" si="160"/>
        <v>16.14</v>
      </c>
      <c r="H706" s="51">
        <f t="shared" si="161"/>
        <v>29052</v>
      </c>
      <c r="I706" s="54">
        <f t="shared" si="156"/>
        <v>1.1563345582233155E-4</v>
      </c>
      <c r="K706" s="7" t="s">
        <v>12</v>
      </c>
      <c r="L706" s="34" t="s">
        <v>450</v>
      </c>
      <c r="M706" s="85"/>
      <c r="N706" s="2">
        <v>12.65</v>
      </c>
      <c r="P706" s="2">
        <v>12.65</v>
      </c>
      <c r="R706" s="2" t="str">
        <f t="shared" si="157"/>
        <v>OK</v>
      </c>
    </row>
    <row r="707" spans="1:18">
      <c r="A707" s="32" t="s">
        <v>3435</v>
      </c>
      <c r="B707" s="13" t="s">
        <v>453</v>
      </c>
      <c r="C707" s="14" t="s">
        <v>13</v>
      </c>
      <c r="D707" s="15">
        <v>1800</v>
      </c>
      <c r="E707" s="50">
        <f t="shared" si="158"/>
        <v>12.89</v>
      </c>
      <c r="F707" s="51">
        <f t="shared" si="159"/>
        <v>23202</v>
      </c>
      <c r="G707" s="51">
        <f t="shared" si="160"/>
        <v>16.5</v>
      </c>
      <c r="H707" s="51">
        <f t="shared" si="161"/>
        <v>29700</v>
      </c>
      <c r="I707" s="54">
        <f t="shared" si="156"/>
        <v>1.18212640710562E-4</v>
      </c>
      <c r="K707" s="7" t="s">
        <v>12</v>
      </c>
      <c r="L707" s="34" t="s">
        <v>452</v>
      </c>
      <c r="M707" s="85"/>
      <c r="N707" s="2">
        <v>12.93</v>
      </c>
      <c r="P707" s="2">
        <v>12.93</v>
      </c>
      <c r="R707" s="2" t="str">
        <f t="shared" si="157"/>
        <v>OK</v>
      </c>
    </row>
    <row r="708" spans="1:18">
      <c r="A708" s="32" t="s">
        <v>3436</v>
      </c>
      <c r="B708" s="13" t="s">
        <v>508</v>
      </c>
      <c r="C708" s="14" t="s">
        <v>162</v>
      </c>
      <c r="D708" s="15">
        <v>1450</v>
      </c>
      <c r="E708" s="50">
        <f t="shared" si="158"/>
        <v>15.3</v>
      </c>
      <c r="F708" s="51">
        <f t="shared" si="159"/>
        <v>22185</v>
      </c>
      <c r="G708" s="51">
        <f t="shared" si="160"/>
        <v>19.579999999999998</v>
      </c>
      <c r="H708" s="51">
        <f t="shared" si="161"/>
        <v>28391</v>
      </c>
      <c r="I708" s="54">
        <f t="shared" si="156"/>
        <v>1.1300252802739278E-4</v>
      </c>
      <c r="K708" s="7" t="s">
        <v>159</v>
      </c>
      <c r="L708" s="34" t="s">
        <v>507</v>
      </c>
      <c r="M708" s="85"/>
      <c r="N708" s="2">
        <v>15.35</v>
      </c>
      <c r="P708" s="2">
        <v>15.35</v>
      </c>
      <c r="R708" s="2" t="str">
        <f t="shared" si="157"/>
        <v>OK</v>
      </c>
    </row>
    <row r="709" spans="1:18">
      <c r="A709" s="32" t="s">
        <v>3437</v>
      </c>
      <c r="B709" s="13" t="s">
        <v>510</v>
      </c>
      <c r="C709" s="14" t="s">
        <v>162</v>
      </c>
      <c r="D709" s="15">
        <v>1450</v>
      </c>
      <c r="E709" s="50">
        <f t="shared" si="158"/>
        <v>15.34</v>
      </c>
      <c r="F709" s="51">
        <f t="shared" si="159"/>
        <v>22243</v>
      </c>
      <c r="G709" s="51">
        <f t="shared" si="160"/>
        <v>19.64</v>
      </c>
      <c r="H709" s="51">
        <f t="shared" si="161"/>
        <v>28478</v>
      </c>
      <c r="I709" s="54">
        <f t="shared" si="156"/>
        <v>1.1334880747997927E-4</v>
      </c>
      <c r="K709" s="7" t="s">
        <v>159</v>
      </c>
      <c r="L709" s="34" t="s">
        <v>509</v>
      </c>
      <c r="M709" s="85"/>
      <c r="N709" s="2">
        <v>15.39</v>
      </c>
      <c r="P709" s="2">
        <v>15.39</v>
      </c>
      <c r="R709" s="2" t="str">
        <f t="shared" si="157"/>
        <v>OK</v>
      </c>
    </row>
    <row r="710" spans="1:18" ht="31.5">
      <c r="A710" s="32" t="s">
        <v>3438</v>
      </c>
      <c r="B710" s="13" t="s">
        <v>514</v>
      </c>
      <c r="C710" s="14" t="s">
        <v>162</v>
      </c>
      <c r="D710" s="15">
        <v>1450</v>
      </c>
      <c r="E710" s="50">
        <f t="shared" si="158"/>
        <v>20.89</v>
      </c>
      <c r="F710" s="51">
        <f t="shared" si="159"/>
        <v>30290.5</v>
      </c>
      <c r="G710" s="51">
        <f t="shared" si="160"/>
        <v>26.74</v>
      </c>
      <c r="H710" s="51">
        <f t="shared" si="161"/>
        <v>38773</v>
      </c>
      <c r="I710" s="54">
        <f t="shared" ref="I710:I773" si="162">H710/$H$1416</f>
        <v>1.5432520936938115E-4</v>
      </c>
      <c r="K710" s="7" t="s">
        <v>159</v>
      </c>
      <c r="L710" s="34" t="s">
        <v>513</v>
      </c>
      <c r="M710" s="85"/>
      <c r="N710" s="2">
        <v>20.95</v>
      </c>
      <c r="P710" s="2">
        <v>20.95</v>
      </c>
      <c r="R710" s="2" t="str">
        <f t="shared" ref="R710:R773" si="163">IF(E710&lt;=P710,"OK","ERRO")</f>
        <v>OK</v>
      </c>
    </row>
    <row r="711" spans="1:18" ht="31.5">
      <c r="A711" s="32" t="s">
        <v>3439</v>
      </c>
      <c r="B711" s="13" t="s">
        <v>516</v>
      </c>
      <c r="C711" s="14" t="s">
        <v>162</v>
      </c>
      <c r="D711" s="15">
        <v>1450</v>
      </c>
      <c r="E711" s="50">
        <f t="shared" si="158"/>
        <v>24.19</v>
      </c>
      <c r="F711" s="51">
        <f t="shared" si="159"/>
        <v>35075.5</v>
      </c>
      <c r="G711" s="51">
        <f t="shared" si="160"/>
        <v>30.96</v>
      </c>
      <c r="H711" s="51">
        <f t="shared" si="161"/>
        <v>44892</v>
      </c>
      <c r="I711" s="54">
        <f t="shared" si="162"/>
        <v>1.7868019753463127E-4</v>
      </c>
      <c r="K711" s="7" t="s">
        <v>159</v>
      </c>
      <c r="L711" s="34" t="s">
        <v>515</v>
      </c>
      <c r="M711" s="85"/>
      <c r="N711" s="2">
        <v>24.26</v>
      </c>
      <c r="P711" s="2">
        <v>24.26</v>
      </c>
      <c r="R711" s="2" t="str">
        <f t="shared" si="163"/>
        <v>OK</v>
      </c>
    </row>
    <row r="712" spans="1:18" ht="31.5">
      <c r="A712" s="32" t="s">
        <v>3440</v>
      </c>
      <c r="B712" s="13" t="s">
        <v>518</v>
      </c>
      <c r="C712" s="14" t="s">
        <v>162</v>
      </c>
      <c r="D712" s="15">
        <v>1450</v>
      </c>
      <c r="E712" s="50">
        <f t="shared" si="158"/>
        <v>27.38</v>
      </c>
      <c r="F712" s="51">
        <f t="shared" si="159"/>
        <v>39701</v>
      </c>
      <c r="G712" s="51">
        <f t="shared" si="160"/>
        <v>35.049999999999997</v>
      </c>
      <c r="H712" s="51">
        <f t="shared" si="161"/>
        <v>50822.5</v>
      </c>
      <c r="I712" s="54">
        <f t="shared" si="162"/>
        <v>2.0228491355261068E-4</v>
      </c>
      <c r="K712" s="7" t="s">
        <v>159</v>
      </c>
      <c r="L712" s="34" t="s">
        <v>517</v>
      </c>
      <c r="M712" s="85"/>
      <c r="N712" s="2">
        <v>27.46</v>
      </c>
      <c r="P712" s="2">
        <v>27.46</v>
      </c>
      <c r="R712" s="2" t="str">
        <f t="shared" si="163"/>
        <v>OK</v>
      </c>
    </row>
    <row r="713" spans="1:18" ht="31.5">
      <c r="A713" s="32" t="s">
        <v>3441</v>
      </c>
      <c r="B713" s="13" t="s">
        <v>520</v>
      </c>
      <c r="C713" s="14" t="s">
        <v>162</v>
      </c>
      <c r="D713" s="15">
        <v>1450</v>
      </c>
      <c r="E713" s="50">
        <f t="shared" si="158"/>
        <v>45.58</v>
      </c>
      <c r="F713" s="51">
        <f t="shared" si="159"/>
        <v>66091</v>
      </c>
      <c r="G713" s="51">
        <f t="shared" si="160"/>
        <v>58.34</v>
      </c>
      <c r="H713" s="51">
        <f t="shared" si="161"/>
        <v>84593</v>
      </c>
      <c r="I713" s="54">
        <f t="shared" si="162"/>
        <v>3.3669905439826837E-4</v>
      </c>
      <c r="K713" s="7" t="s">
        <v>159</v>
      </c>
      <c r="L713" s="34" t="s">
        <v>519</v>
      </c>
      <c r="M713" s="85"/>
      <c r="N713" s="2">
        <v>45.72</v>
      </c>
      <c r="P713" s="2">
        <v>45.72</v>
      </c>
      <c r="R713" s="2" t="str">
        <f t="shared" si="163"/>
        <v>OK</v>
      </c>
    </row>
    <row r="714" spans="1:18" ht="31.5">
      <c r="A714" s="32" t="s">
        <v>3442</v>
      </c>
      <c r="B714" s="13" t="s">
        <v>522</v>
      </c>
      <c r="C714" s="14" t="s">
        <v>162</v>
      </c>
      <c r="D714" s="15">
        <v>1450</v>
      </c>
      <c r="E714" s="50">
        <f t="shared" si="158"/>
        <v>53.22</v>
      </c>
      <c r="F714" s="51">
        <f t="shared" si="159"/>
        <v>77169</v>
      </c>
      <c r="G714" s="51">
        <f t="shared" si="160"/>
        <v>68.12</v>
      </c>
      <c r="H714" s="51">
        <f t="shared" si="161"/>
        <v>98774</v>
      </c>
      <c r="I714" s="54">
        <f t="shared" si="162"/>
        <v>3.9314260516986699E-4</v>
      </c>
      <c r="K714" s="7" t="s">
        <v>159</v>
      </c>
      <c r="L714" s="34" t="s">
        <v>521</v>
      </c>
      <c r="M714" s="85"/>
      <c r="N714" s="2">
        <v>53.38</v>
      </c>
      <c r="P714" s="2">
        <v>53.38</v>
      </c>
      <c r="R714" s="2" t="str">
        <f t="shared" si="163"/>
        <v>OK</v>
      </c>
    </row>
    <row r="715" spans="1:18" ht="31.5">
      <c r="A715" s="32" t="s">
        <v>3443</v>
      </c>
      <c r="B715" s="13" t="s">
        <v>512</v>
      </c>
      <c r="C715" s="14" t="s">
        <v>162</v>
      </c>
      <c r="D715" s="15">
        <v>1450</v>
      </c>
      <c r="E715" s="50">
        <f t="shared" si="158"/>
        <v>15.85</v>
      </c>
      <c r="F715" s="51">
        <f t="shared" si="159"/>
        <v>22982.5</v>
      </c>
      <c r="G715" s="51">
        <f t="shared" si="160"/>
        <v>20.29</v>
      </c>
      <c r="H715" s="51">
        <f t="shared" si="161"/>
        <v>29420.5</v>
      </c>
      <c r="I715" s="54">
        <f t="shared" si="162"/>
        <v>1.1710016821633297E-4</v>
      </c>
      <c r="K715" s="7" t="s">
        <v>159</v>
      </c>
      <c r="L715" s="34" t="s">
        <v>511</v>
      </c>
      <c r="M715" s="85"/>
      <c r="N715" s="2">
        <v>15.9</v>
      </c>
      <c r="P715" s="2">
        <v>15.9</v>
      </c>
      <c r="R715" s="2" t="str">
        <f t="shared" si="163"/>
        <v>OK</v>
      </c>
    </row>
    <row r="716" spans="1:18" ht="31.5">
      <c r="A716" s="32" t="s">
        <v>3444</v>
      </c>
      <c r="B716" s="13" t="s">
        <v>524</v>
      </c>
      <c r="C716" s="14" t="s">
        <v>162</v>
      </c>
      <c r="D716" s="15">
        <v>1450</v>
      </c>
      <c r="E716" s="50">
        <f t="shared" si="158"/>
        <v>21.67</v>
      </c>
      <c r="F716" s="51">
        <f t="shared" si="159"/>
        <v>31421.5</v>
      </c>
      <c r="G716" s="51">
        <f t="shared" si="160"/>
        <v>27.74</v>
      </c>
      <c r="H716" s="51">
        <f t="shared" si="161"/>
        <v>40223</v>
      </c>
      <c r="I716" s="54">
        <f t="shared" si="162"/>
        <v>1.6009653357915607E-4</v>
      </c>
      <c r="K716" s="7" t="s">
        <v>159</v>
      </c>
      <c r="L716" s="34" t="s">
        <v>523</v>
      </c>
      <c r="M716" s="85"/>
      <c r="N716" s="2">
        <v>21.74</v>
      </c>
      <c r="P716" s="2">
        <v>21.74</v>
      </c>
      <c r="R716" s="2" t="str">
        <f t="shared" si="163"/>
        <v>OK</v>
      </c>
    </row>
    <row r="717" spans="1:18" ht="31.5">
      <c r="A717" s="32" t="s">
        <v>3445</v>
      </c>
      <c r="B717" s="13" t="s">
        <v>524</v>
      </c>
      <c r="C717" s="14" t="s">
        <v>162</v>
      </c>
      <c r="D717" s="15">
        <v>1450</v>
      </c>
      <c r="E717" s="50">
        <f t="shared" si="158"/>
        <v>21.81</v>
      </c>
      <c r="F717" s="51">
        <f t="shared" si="159"/>
        <v>31624.5</v>
      </c>
      <c r="G717" s="51">
        <f t="shared" si="160"/>
        <v>27.92</v>
      </c>
      <c r="H717" s="51">
        <f t="shared" si="161"/>
        <v>40484</v>
      </c>
      <c r="I717" s="54">
        <f t="shared" si="162"/>
        <v>1.6113537193691556E-4</v>
      </c>
      <c r="K717" s="7" t="s">
        <v>159</v>
      </c>
      <c r="L717" s="34" t="s">
        <v>537</v>
      </c>
      <c r="M717" s="85"/>
      <c r="N717" s="2">
        <v>21.88</v>
      </c>
      <c r="P717" s="2">
        <v>21.88</v>
      </c>
      <c r="R717" s="2" t="str">
        <f t="shared" si="163"/>
        <v>OK</v>
      </c>
    </row>
    <row r="718" spans="1:18" ht="31.5">
      <c r="A718" s="32" t="s">
        <v>3446</v>
      </c>
      <c r="B718" s="13" t="s">
        <v>526</v>
      </c>
      <c r="C718" s="14" t="s">
        <v>162</v>
      </c>
      <c r="D718" s="15">
        <v>1450</v>
      </c>
      <c r="E718" s="50">
        <f t="shared" si="158"/>
        <v>18.14</v>
      </c>
      <c r="F718" s="51">
        <f t="shared" si="159"/>
        <v>26303</v>
      </c>
      <c r="G718" s="51">
        <f t="shared" si="160"/>
        <v>23.22</v>
      </c>
      <c r="H718" s="51">
        <f t="shared" si="161"/>
        <v>33669</v>
      </c>
      <c r="I718" s="54">
        <f t="shared" si="162"/>
        <v>1.3401014815097345E-4</v>
      </c>
      <c r="K718" s="7" t="s">
        <v>159</v>
      </c>
      <c r="L718" s="34" t="s">
        <v>525</v>
      </c>
      <c r="M718" s="85"/>
      <c r="N718" s="2">
        <v>18.190000000000001</v>
      </c>
      <c r="P718" s="2">
        <v>18.190000000000001</v>
      </c>
      <c r="R718" s="2" t="str">
        <f t="shared" si="163"/>
        <v>OK</v>
      </c>
    </row>
    <row r="719" spans="1:18" ht="31.5">
      <c r="A719" s="32" t="s">
        <v>3447</v>
      </c>
      <c r="B719" s="13" t="s">
        <v>539</v>
      </c>
      <c r="C719" s="14" t="s">
        <v>162</v>
      </c>
      <c r="D719" s="15">
        <v>1450</v>
      </c>
      <c r="E719" s="50">
        <f t="shared" si="158"/>
        <v>30.35</v>
      </c>
      <c r="F719" s="51">
        <f t="shared" si="159"/>
        <v>44007.5</v>
      </c>
      <c r="G719" s="51">
        <f t="shared" si="160"/>
        <v>38.85</v>
      </c>
      <c r="H719" s="51">
        <f t="shared" si="161"/>
        <v>56332.5</v>
      </c>
      <c r="I719" s="54">
        <f t="shared" si="162"/>
        <v>2.2421594554975535E-4</v>
      </c>
      <c r="K719" s="7" t="s">
        <v>159</v>
      </c>
      <c r="L719" s="34" t="s">
        <v>538</v>
      </c>
      <c r="M719" s="85"/>
      <c r="N719" s="2">
        <v>30.44</v>
      </c>
      <c r="P719" s="2">
        <v>30.44</v>
      </c>
      <c r="R719" s="2" t="str">
        <f t="shared" si="163"/>
        <v>OK</v>
      </c>
    </row>
    <row r="720" spans="1:18" ht="31.5">
      <c r="A720" s="32" t="s">
        <v>3448</v>
      </c>
      <c r="B720" s="13" t="s">
        <v>528</v>
      </c>
      <c r="C720" s="14" t="s">
        <v>162</v>
      </c>
      <c r="D720" s="15">
        <v>1450</v>
      </c>
      <c r="E720" s="50">
        <f t="shared" si="158"/>
        <v>25.36</v>
      </c>
      <c r="F720" s="51">
        <f t="shared" si="159"/>
        <v>36772</v>
      </c>
      <c r="G720" s="51">
        <f t="shared" si="160"/>
        <v>32.46</v>
      </c>
      <c r="H720" s="51">
        <f t="shared" si="161"/>
        <v>47067</v>
      </c>
      <c r="I720" s="54">
        <f t="shared" si="162"/>
        <v>1.8733718384929366E-4</v>
      </c>
      <c r="K720" s="7" t="s">
        <v>159</v>
      </c>
      <c r="L720" s="34" t="s">
        <v>527</v>
      </c>
      <c r="M720" s="85"/>
      <c r="N720" s="2">
        <v>25.44</v>
      </c>
      <c r="P720" s="2">
        <v>25.44</v>
      </c>
      <c r="R720" s="2" t="str">
        <f t="shared" si="163"/>
        <v>OK</v>
      </c>
    </row>
    <row r="721" spans="1:18" ht="47.25">
      <c r="A721" s="32" t="s">
        <v>3449</v>
      </c>
      <c r="B721" s="13" t="s">
        <v>2158</v>
      </c>
      <c r="C721" s="14" t="s">
        <v>13</v>
      </c>
      <c r="D721" s="15">
        <v>1800</v>
      </c>
      <c r="E721" s="50">
        <f t="shared" si="158"/>
        <v>38.340000000000003</v>
      </c>
      <c r="F721" s="51">
        <f t="shared" si="159"/>
        <v>69012</v>
      </c>
      <c r="G721" s="51">
        <f t="shared" si="160"/>
        <v>49.08</v>
      </c>
      <c r="H721" s="51">
        <f t="shared" si="161"/>
        <v>88344</v>
      </c>
      <c r="I721" s="54">
        <f t="shared" si="162"/>
        <v>3.5162887309541713E-4</v>
      </c>
      <c r="K721" s="7" t="s">
        <v>159</v>
      </c>
      <c r="L721" s="34" t="s">
        <v>471</v>
      </c>
      <c r="M721" s="85"/>
      <c r="N721" s="2">
        <v>38.46</v>
      </c>
      <c r="P721" s="2">
        <v>38.46</v>
      </c>
      <c r="R721" s="2" t="str">
        <f t="shared" si="163"/>
        <v>OK</v>
      </c>
    </row>
    <row r="722" spans="1:18" ht="47.25">
      <c r="A722" s="32" t="s">
        <v>3450</v>
      </c>
      <c r="B722" s="13" t="s">
        <v>2159</v>
      </c>
      <c r="C722" s="14" t="s">
        <v>13</v>
      </c>
      <c r="D722" s="15">
        <v>1800</v>
      </c>
      <c r="E722" s="50">
        <f t="shared" si="158"/>
        <v>41.85</v>
      </c>
      <c r="F722" s="51">
        <f t="shared" si="159"/>
        <v>75330</v>
      </c>
      <c r="G722" s="51">
        <f t="shared" si="160"/>
        <v>53.57</v>
      </c>
      <c r="H722" s="51">
        <f t="shared" si="161"/>
        <v>96426</v>
      </c>
      <c r="I722" s="54">
        <f t="shared" si="162"/>
        <v>3.8379704017362458E-4</v>
      </c>
      <c r="K722" s="7" t="s">
        <v>159</v>
      </c>
      <c r="L722" s="34" t="s">
        <v>475</v>
      </c>
      <c r="M722" s="85"/>
      <c r="N722" s="2">
        <v>41.98</v>
      </c>
      <c r="P722" s="2">
        <v>41.98</v>
      </c>
      <c r="R722" s="2" t="str">
        <f t="shared" si="163"/>
        <v>OK</v>
      </c>
    </row>
    <row r="723" spans="1:18" ht="31.5">
      <c r="A723" s="32" t="s">
        <v>3451</v>
      </c>
      <c r="B723" s="13" t="s">
        <v>488</v>
      </c>
      <c r="C723" s="14" t="s">
        <v>162</v>
      </c>
      <c r="D723" s="15">
        <v>800</v>
      </c>
      <c r="E723" s="50">
        <f t="shared" si="158"/>
        <v>70.739999999999995</v>
      </c>
      <c r="F723" s="51">
        <f t="shared" si="159"/>
        <v>56592</v>
      </c>
      <c r="G723" s="51">
        <f t="shared" si="160"/>
        <v>90.55</v>
      </c>
      <c r="H723" s="51">
        <f t="shared" si="161"/>
        <v>72440</v>
      </c>
      <c r="I723" s="54">
        <f t="shared" si="162"/>
        <v>2.8832739707316873E-4</v>
      </c>
      <c r="K723" s="7" t="s">
        <v>159</v>
      </c>
      <c r="L723" s="34" t="s">
        <v>487</v>
      </c>
      <c r="M723" s="85"/>
      <c r="N723" s="2">
        <v>70.95</v>
      </c>
      <c r="P723" s="2">
        <v>70.95</v>
      </c>
      <c r="R723" s="2" t="str">
        <f t="shared" si="163"/>
        <v>OK</v>
      </c>
    </row>
    <row r="724" spans="1:18" ht="31.5">
      <c r="A724" s="32" t="s">
        <v>3452</v>
      </c>
      <c r="B724" s="13" t="s">
        <v>490</v>
      </c>
      <c r="C724" s="14" t="s">
        <v>162</v>
      </c>
      <c r="D724" s="15">
        <v>800</v>
      </c>
      <c r="E724" s="50">
        <f t="shared" si="158"/>
        <v>88.48</v>
      </c>
      <c r="F724" s="51">
        <f t="shared" si="159"/>
        <v>70784</v>
      </c>
      <c r="G724" s="51">
        <f t="shared" si="160"/>
        <v>113.25</v>
      </c>
      <c r="H724" s="51">
        <f t="shared" si="161"/>
        <v>90600</v>
      </c>
      <c r="I724" s="54">
        <f t="shared" si="162"/>
        <v>3.6060825752110828E-4</v>
      </c>
      <c r="K724" s="7" t="s">
        <v>159</v>
      </c>
      <c r="L724" s="34" t="s">
        <v>489</v>
      </c>
      <c r="M724" s="85"/>
      <c r="N724" s="2">
        <v>88.75</v>
      </c>
      <c r="P724" s="2">
        <v>88.75</v>
      </c>
      <c r="R724" s="2" t="str">
        <f t="shared" si="163"/>
        <v>OK</v>
      </c>
    </row>
    <row r="725" spans="1:18" ht="31.5">
      <c r="A725" s="32" t="s">
        <v>3453</v>
      </c>
      <c r="B725" s="13" t="s">
        <v>492</v>
      </c>
      <c r="C725" s="14" t="s">
        <v>162</v>
      </c>
      <c r="D725" s="15">
        <v>800</v>
      </c>
      <c r="E725" s="50">
        <f t="shared" si="158"/>
        <v>129.41999999999999</v>
      </c>
      <c r="F725" s="51">
        <f t="shared" si="159"/>
        <v>103536</v>
      </c>
      <c r="G725" s="51">
        <f t="shared" si="160"/>
        <v>165.66</v>
      </c>
      <c r="H725" s="51">
        <f t="shared" si="161"/>
        <v>132528</v>
      </c>
      <c r="I725" s="54">
        <f t="shared" si="162"/>
        <v>5.2749107232624107E-4</v>
      </c>
      <c r="K725" s="7" t="s">
        <v>159</v>
      </c>
      <c r="L725" s="34" t="s">
        <v>491</v>
      </c>
      <c r="M725" s="85"/>
      <c r="N725" s="2">
        <v>129.81</v>
      </c>
      <c r="P725" s="2">
        <v>129.81</v>
      </c>
      <c r="R725" s="2" t="str">
        <f t="shared" si="163"/>
        <v>OK</v>
      </c>
    </row>
    <row r="726" spans="1:18" ht="31.5">
      <c r="A726" s="32" t="s">
        <v>3454</v>
      </c>
      <c r="B726" s="13" t="s">
        <v>502</v>
      </c>
      <c r="C726" s="14" t="s">
        <v>162</v>
      </c>
      <c r="D726" s="15">
        <v>800</v>
      </c>
      <c r="E726" s="50">
        <f t="shared" si="158"/>
        <v>183.31</v>
      </c>
      <c r="F726" s="51">
        <f t="shared" si="159"/>
        <v>146648</v>
      </c>
      <c r="G726" s="51">
        <f t="shared" si="160"/>
        <v>234.64</v>
      </c>
      <c r="H726" s="51">
        <f t="shared" si="161"/>
        <v>187712</v>
      </c>
      <c r="I726" s="54">
        <f t="shared" si="162"/>
        <v>7.4713573107949534E-4</v>
      </c>
      <c r="K726" s="7" t="s">
        <v>159</v>
      </c>
      <c r="L726" s="34" t="s">
        <v>501</v>
      </c>
      <c r="M726" s="85"/>
      <c r="N726" s="2">
        <v>183.86</v>
      </c>
      <c r="P726" s="2">
        <v>183.86</v>
      </c>
      <c r="R726" s="2" t="str">
        <f t="shared" si="163"/>
        <v>OK</v>
      </c>
    </row>
    <row r="727" spans="1:18" ht="31.5">
      <c r="A727" s="32" t="s">
        <v>3455</v>
      </c>
      <c r="B727" s="13" t="s">
        <v>494</v>
      </c>
      <c r="C727" s="14" t="s">
        <v>162</v>
      </c>
      <c r="D727" s="15">
        <v>800</v>
      </c>
      <c r="E727" s="50">
        <f t="shared" si="158"/>
        <v>110.62</v>
      </c>
      <c r="F727" s="51">
        <f t="shared" si="159"/>
        <v>88496</v>
      </c>
      <c r="G727" s="51">
        <f t="shared" si="160"/>
        <v>141.59</v>
      </c>
      <c r="H727" s="51">
        <f t="shared" si="161"/>
        <v>113272</v>
      </c>
      <c r="I727" s="54">
        <f t="shared" si="162"/>
        <v>4.5084788682043023E-4</v>
      </c>
      <c r="K727" s="7" t="s">
        <v>159</v>
      </c>
      <c r="L727" s="34" t="s">
        <v>493</v>
      </c>
      <c r="M727" s="85"/>
      <c r="N727" s="2">
        <v>110.95</v>
      </c>
      <c r="P727" s="2">
        <v>110.95</v>
      </c>
      <c r="R727" s="2" t="str">
        <f t="shared" si="163"/>
        <v>OK</v>
      </c>
    </row>
    <row r="728" spans="1:18" ht="31.5">
      <c r="A728" s="32" t="s">
        <v>3456</v>
      </c>
      <c r="B728" s="13" t="s">
        <v>496</v>
      </c>
      <c r="C728" s="14" t="s">
        <v>162</v>
      </c>
      <c r="D728" s="15">
        <v>800</v>
      </c>
      <c r="E728" s="50">
        <f t="shared" si="158"/>
        <v>56.78</v>
      </c>
      <c r="F728" s="51">
        <f t="shared" si="159"/>
        <v>45424</v>
      </c>
      <c r="G728" s="51">
        <f t="shared" si="160"/>
        <v>72.680000000000007</v>
      </c>
      <c r="H728" s="51">
        <f t="shared" si="161"/>
        <v>58144</v>
      </c>
      <c r="I728" s="54">
        <f t="shared" si="162"/>
        <v>2.3142612058838104E-4</v>
      </c>
      <c r="K728" s="7" t="s">
        <v>159</v>
      </c>
      <c r="L728" s="34" t="s">
        <v>495</v>
      </c>
      <c r="M728" s="85"/>
      <c r="N728" s="2">
        <v>56.95</v>
      </c>
      <c r="P728" s="2">
        <v>56.95</v>
      </c>
      <c r="R728" s="2" t="str">
        <f t="shared" si="163"/>
        <v>OK</v>
      </c>
    </row>
    <row r="729" spans="1:18" ht="31.5">
      <c r="A729" s="32" t="s">
        <v>3457</v>
      </c>
      <c r="B729" s="13" t="s">
        <v>506</v>
      </c>
      <c r="C729" s="14" t="s">
        <v>162</v>
      </c>
      <c r="D729" s="15">
        <v>800</v>
      </c>
      <c r="E729" s="50">
        <f t="shared" si="158"/>
        <v>165.21</v>
      </c>
      <c r="F729" s="51">
        <f t="shared" si="159"/>
        <v>132168</v>
      </c>
      <c r="G729" s="51">
        <f t="shared" si="160"/>
        <v>211.47</v>
      </c>
      <c r="H729" s="51">
        <f t="shared" si="161"/>
        <v>169176</v>
      </c>
      <c r="I729" s="54">
        <f t="shared" si="162"/>
        <v>6.7335830656060729E-4</v>
      </c>
      <c r="K729" s="7" t="s">
        <v>159</v>
      </c>
      <c r="L729" s="34" t="s">
        <v>505</v>
      </c>
      <c r="M729" s="85"/>
      <c r="N729" s="2">
        <v>165.71</v>
      </c>
      <c r="P729" s="2">
        <v>165.71</v>
      </c>
      <c r="R729" s="2" t="str">
        <f t="shared" si="163"/>
        <v>OK</v>
      </c>
    </row>
    <row r="730" spans="1:18" ht="31.5">
      <c r="A730" s="32" t="s">
        <v>3458</v>
      </c>
      <c r="B730" s="13" t="s">
        <v>504</v>
      </c>
      <c r="C730" s="14" t="s">
        <v>162</v>
      </c>
      <c r="D730" s="15">
        <v>800</v>
      </c>
      <c r="E730" s="50">
        <f t="shared" si="158"/>
        <v>122.39</v>
      </c>
      <c r="F730" s="51">
        <f t="shared" ref="F730:F791" si="164">ROUND(D730*E730,2)</f>
        <v>97912</v>
      </c>
      <c r="G730" s="51">
        <f t="shared" si="160"/>
        <v>156.66</v>
      </c>
      <c r="H730" s="51">
        <f t="shared" si="161"/>
        <v>125328</v>
      </c>
      <c r="I730" s="54">
        <f t="shared" si="162"/>
        <v>4.9883346245701394E-4</v>
      </c>
      <c r="K730" s="7" t="s">
        <v>159</v>
      </c>
      <c r="L730" s="34" t="s">
        <v>503</v>
      </c>
      <c r="M730" s="85"/>
      <c r="N730" s="2">
        <v>122.76</v>
      </c>
      <c r="P730" s="2">
        <v>122.76</v>
      </c>
      <c r="R730" s="2" t="str">
        <f t="shared" si="163"/>
        <v>OK</v>
      </c>
    </row>
    <row r="731" spans="1:18" ht="31.5">
      <c r="A731" s="32" t="s">
        <v>3459</v>
      </c>
      <c r="B731" s="13" t="s">
        <v>498</v>
      </c>
      <c r="C731" s="14" t="s">
        <v>162</v>
      </c>
      <c r="D731" s="15">
        <v>800</v>
      </c>
      <c r="E731" s="50">
        <f t="shared" si="158"/>
        <v>136.63999999999999</v>
      </c>
      <c r="F731" s="51">
        <f t="shared" si="164"/>
        <v>109312</v>
      </c>
      <c r="G731" s="51">
        <f t="shared" si="160"/>
        <v>174.9</v>
      </c>
      <c r="H731" s="51">
        <f t="shared" si="161"/>
        <v>139920</v>
      </c>
      <c r="I731" s="54">
        <f t="shared" si="162"/>
        <v>5.5691288512531431E-4</v>
      </c>
      <c r="K731" s="7" t="s">
        <v>159</v>
      </c>
      <c r="L731" s="34" t="s">
        <v>497</v>
      </c>
      <c r="M731" s="85"/>
      <c r="N731" s="2">
        <v>137.05000000000001</v>
      </c>
      <c r="P731" s="2">
        <v>137.05000000000001</v>
      </c>
      <c r="R731" s="2" t="str">
        <f t="shared" si="163"/>
        <v>OK</v>
      </c>
    </row>
    <row r="732" spans="1:18" ht="31.5">
      <c r="A732" s="32" t="s">
        <v>3460</v>
      </c>
      <c r="B732" s="13" t="s">
        <v>500</v>
      </c>
      <c r="C732" s="14" t="s">
        <v>162</v>
      </c>
      <c r="D732" s="15">
        <v>800</v>
      </c>
      <c r="E732" s="50">
        <f t="shared" si="158"/>
        <v>85.14</v>
      </c>
      <c r="F732" s="51">
        <f t="shared" si="164"/>
        <v>68112</v>
      </c>
      <c r="G732" s="51">
        <f t="shared" si="160"/>
        <v>108.98</v>
      </c>
      <c r="H732" s="51">
        <f t="shared" si="161"/>
        <v>87184</v>
      </c>
      <c r="I732" s="54">
        <f t="shared" si="162"/>
        <v>3.4701181372759717E-4</v>
      </c>
      <c r="K732" s="7" t="s">
        <v>159</v>
      </c>
      <c r="L732" s="34" t="s">
        <v>499</v>
      </c>
      <c r="M732" s="85"/>
      <c r="N732" s="2">
        <v>85.4</v>
      </c>
      <c r="P732" s="2">
        <v>85.4</v>
      </c>
      <c r="R732" s="2" t="str">
        <f t="shared" si="163"/>
        <v>OK</v>
      </c>
    </row>
    <row r="733" spans="1:18" ht="47.25">
      <c r="A733" s="32" t="s">
        <v>3461</v>
      </c>
      <c r="B733" s="13" t="s">
        <v>470</v>
      </c>
      <c r="C733" s="14" t="s">
        <v>13</v>
      </c>
      <c r="D733" s="15">
        <v>100</v>
      </c>
      <c r="E733" s="50">
        <f t="shared" si="158"/>
        <v>2075.6</v>
      </c>
      <c r="F733" s="51">
        <f t="shared" si="164"/>
        <v>207560</v>
      </c>
      <c r="G733" s="51">
        <f t="shared" si="160"/>
        <v>2656.77</v>
      </c>
      <c r="H733" s="51">
        <f t="shared" si="161"/>
        <v>265677</v>
      </c>
      <c r="I733" s="54">
        <f t="shared" si="162"/>
        <v>1.0574538635037031E-3</v>
      </c>
      <c r="K733" s="7" t="s">
        <v>12</v>
      </c>
      <c r="L733" s="34" t="s">
        <v>469</v>
      </c>
      <c r="M733" s="85"/>
      <c r="N733" s="2">
        <v>2081.85</v>
      </c>
      <c r="P733" s="2">
        <v>2081.85</v>
      </c>
      <c r="R733" s="2" t="str">
        <f t="shared" si="163"/>
        <v>OK</v>
      </c>
    </row>
    <row r="734" spans="1:18" ht="31.5">
      <c r="A734" s="32" t="s">
        <v>3462</v>
      </c>
      <c r="B734" s="13" t="s">
        <v>472</v>
      </c>
      <c r="C734" s="14" t="s">
        <v>162</v>
      </c>
      <c r="D734" s="15">
        <v>800</v>
      </c>
      <c r="E734" s="50">
        <f t="shared" si="158"/>
        <v>38.340000000000003</v>
      </c>
      <c r="F734" s="51">
        <f t="shared" si="164"/>
        <v>30672</v>
      </c>
      <c r="G734" s="51">
        <f t="shared" si="160"/>
        <v>49.08</v>
      </c>
      <c r="H734" s="51">
        <f t="shared" si="161"/>
        <v>39264</v>
      </c>
      <c r="I734" s="54">
        <f t="shared" si="162"/>
        <v>1.5627949915351873E-4</v>
      </c>
      <c r="K734" s="7" t="s">
        <v>159</v>
      </c>
      <c r="L734" s="34" t="s">
        <v>471</v>
      </c>
      <c r="M734" s="85"/>
      <c r="N734" s="2">
        <v>38.46</v>
      </c>
      <c r="P734" s="2">
        <v>38.46</v>
      </c>
      <c r="R734" s="2" t="str">
        <f t="shared" si="163"/>
        <v>OK</v>
      </c>
    </row>
    <row r="735" spans="1:18" ht="31.5">
      <c r="A735" s="32" t="s">
        <v>3463</v>
      </c>
      <c r="B735" s="13" t="s">
        <v>482</v>
      </c>
      <c r="C735" s="14" t="s">
        <v>135</v>
      </c>
      <c r="D735" s="15">
        <v>800</v>
      </c>
      <c r="E735" s="50">
        <f t="shared" ref="E735:E798" si="165">ROUND(N735*$N$4,2)</f>
        <v>114.55</v>
      </c>
      <c r="F735" s="51">
        <f t="shared" si="164"/>
        <v>91640</v>
      </c>
      <c r="G735" s="51">
        <f t="shared" ref="G735:G798" si="166">ROUND(E735*(1+$I$1),2)</f>
        <v>146.62</v>
      </c>
      <c r="H735" s="51">
        <f t="shared" ref="H735:H798" si="167">ROUND(D735*G735,2)</f>
        <v>117296</v>
      </c>
      <c r="I735" s="54">
        <f t="shared" si="162"/>
        <v>4.6686430655845385E-4</v>
      </c>
      <c r="K735" s="7" t="s">
        <v>159</v>
      </c>
      <c r="L735" s="34" t="s">
        <v>481</v>
      </c>
      <c r="M735" s="85"/>
      <c r="N735" s="2">
        <v>114.89</v>
      </c>
      <c r="P735" s="2">
        <v>114.89</v>
      </c>
      <c r="R735" s="2" t="str">
        <f t="shared" si="163"/>
        <v>OK</v>
      </c>
    </row>
    <row r="736" spans="1:18" ht="31.5">
      <c r="A736" s="32" t="s">
        <v>3464</v>
      </c>
      <c r="B736" s="13" t="s">
        <v>474</v>
      </c>
      <c r="C736" s="14" t="s">
        <v>162</v>
      </c>
      <c r="D736" s="15">
        <v>800</v>
      </c>
      <c r="E736" s="50">
        <f t="shared" si="165"/>
        <v>41.85</v>
      </c>
      <c r="F736" s="51">
        <f t="shared" si="164"/>
        <v>33480</v>
      </c>
      <c r="G736" s="51">
        <f t="shared" si="166"/>
        <v>53.57</v>
      </c>
      <c r="H736" s="51">
        <f t="shared" si="167"/>
        <v>42856</v>
      </c>
      <c r="I736" s="54">
        <f t="shared" si="162"/>
        <v>1.7057646229938871E-4</v>
      </c>
      <c r="K736" s="7" t="s">
        <v>159</v>
      </c>
      <c r="L736" s="34" t="s">
        <v>473</v>
      </c>
      <c r="M736" s="85"/>
      <c r="N736" s="2">
        <v>41.98</v>
      </c>
      <c r="P736" s="2">
        <v>41.98</v>
      </c>
      <c r="R736" s="2" t="str">
        <f t="shared" si="163"/>
        <v>OK</v>
      </c>
    </row>
    <row r="737" spans="1:18" ht="31.5">
      <c r="A737" s="32" t="s">
        <v>3465</v>
      </c>
      <c r="B737" s="13" t="s">
        <v>476</v>
      </c>
      <c r="C737" s="14" t="s">
        <v>162</v>
      </c>
      <c r="D737" s="15">
        <v>800</v>
      </c>
      <c r="E737" s="50">
        <f t="shared" si="165"/>
        <v>41.85</v>
      </c>
      <c r="F737" s="51">
        <f t="shared" si="164"/>
        <v>33480</v>
      </c>
      <c r="G737" s="51">
        <f t="shared" si="166"/>
        <v>53.57</v>
      </c>
      <c r="H737" s="51">
        <f t="shared" si="167"/>
        <v>42856</v>
      </c>
      <c r="I737" s="54">
        <f t="shared" si="162"/>
        <v>1.7057646229938871E-4</v>
      </c>
      <c r="K737" s="7" t="s">
        <v>159</v>
      </c>
      <c r="L737" s="34" t="s">
        <v>475</v>
      </c>
      <c r="M737" s="85"/>
      <c r="N737" s="2">
        <v>41.98</v>
      </c>
      <c r="P737" s="2">
        <v>41.98</v>
      </c>
      <c r="R737" s="2" t="str">
        <f t="shared" si="163"/>
        <v>OK</v>
      </c>
    </row>
    <row r="738" spans="1:18" ht="31.5">
      <c r="A738" s="32" t="s">
        <v>3466</v>
      </c>
      <c r="B738" s="13" t="s">
        <v>486</v>
      </c>
      <c r="C738" s="14" t="s">
        <v>135</v>
      </c>
      <c r="D738" s="15">
        <v>800</v>
      </c>
      <c r="E738" s="50">
        <f t="shared" si="165"/>
        <v>121.92</v>
      </c>
      <c r="F738" s="51">
        <f t="shared" si="164"/>
        <v>97536</v>
      </c>
      <c r="G738" s="51">
        <f t="shared" si="166"/>
        <v>156.06</v>
      </c>
      <c r="H738" s="51">
        <f t="shared" si="167"/>
        <v>124848</v>
      </c>
      <c r="I738" s="54">
        <f t="shared" si="162"/>
        <v>4.9692295513239875E-4</v>
      </c>
      <c r="K738" s="7" t="s">
        <v>159</v>
      </c>
      <c r="L738" s="34" t="s">
        <v>485</v>
      </c>
      <c r="M738" s="85"/>
      <c r="N738" s="2">
        <v>122.29</v>
      </c>
      <c r="P738" s="2">
        <v>122.29</v>
      </c>
      <c r="R738" s="2" t="str">
        <f t="shared" si="163"/>
        <v>OK</v>
      </c>
    </row>
    <row r="739" spans="1:18" ht="31.5">
      <c r="A739" s="32" t="s">
        <v>3467</v>
      </c>
      <c r="B739" s="13" t="s">
        <v>484</v>
      </c>
      <c r="C739" s="14" t="s">
        <v>135</v>
      </c>
      <c r="D739" s="15">
        <v>800</v>
      </c>
      <c r="E739" s="50">
        <f t="shared" si="165"/>
        <v>107.47</v>
      </c>
      <c r="F739" s="51">
        <f t="shared" si="164"/>
        <v>85976</v>
      </c>
      <c r="G739" s="51">
        <f t="shared" si="166"/>
        <v>137.56</v>
      </c>
      <c r="H739" s="51">
        <f t="shared" si="167"/>
        <v>110048</v>
      </c>
      <c r="I739" s="54">
        <f t="shared" si="162"/>
        <v>4.3801564595676517E-4</v>
      </c>
      <c r="K739" s="7" t="s">
        <v>159</v>
      </c>
      <c r="L739" s="34" t="s">
        <v>483</v>
      </c>
      <c r="M739" s="85"/>
      <c r="N739" s="2">
        <v>107.79</v>
      </c>
      <c r="P739" s="2">
        <v>107.79</v>
      </c>
      <c r="R739" s="2" t="str">
        <f t="shared" si="163"/>
        <v>OK</v>
      </c>
    </row>
    <row r="740" spans="1:18" ht="31.5">
      <c r="A740" s="32" t="s">
        <v>3468</v>
      </c>
      <c r="B740" s="13" t="s">
        <v>478</v>
      </c>
      <c r="C740" s="14" t="s">
        <v>162</v>
      </c>
      <c r="D740" s="15">
        <v>800</v>
      </c>
      <c r="E740" s="50">
        <f t="shared" si="165"/>
        <v>41.85</v>
      </c>
      <c r="F740" s="51">
        <f t="shared" si="164"/>
        <v>33480</v>
      </c>
      <c r="G740" s="51">
        <f t="shared" si="166"/>
        <v>53.57</v>
      </c>
      <c r="H740" s="51">
        <f t="shared" si="167"/>
        <v>42856</v>
      </c>
      <c r="I740" s="54">
        <f t="shared" si="162"/>
        <v>1.7057646229938871E-4</v>
      </c>
      <c r="K740" s="7" t="s">
        <v>159</v>
      </c>
      <c r="L740" s="34" t="s">
        <v>477</v>
      </c>
      <c r="M740" s="85"/>
      <c r="N740" s="2">
        <v>41.98</v>
      </c>
      <c r="P740" s="2">
        <v>41.98</v>
      </c>
      <c r="R740" s="2" t="str">
        <f t="shared" si="163"/>
        <v>OK</v>
      </c>
    </row>
    <row r="741" spans="1:18" ht="31.5">
      <c r="A741" s="32" t="s">
        <v>3469</v>
      </c>
      <c r="B741" s="13" t="s">
        <v>480</v>
      </c>
      <c r="C741" s="14" t="s">
        <v>162</v>
      </c>
      <c r="D741" s="15">
        <v>800</v>
      </c>
      <c r="E741" s="50">
        <f t="shared" si="165"/>
        <v>41.85</v>
      </c>
      <c r="F741" s="51">
        <f t="shared" si="164"/>
        <v>33480</v>
      </c>
      <c r="G741" s="51">
        <f t="shared" si="166"/>
        <v>53.57</v>
      </c>
      <c r="H741" s="51">
        <f t="shared" si="167"/>
        <v>42856</v>
      </c>
      <c r="I741" s="54">
        <f t="shared" si="162"/>
        <v>1.7057646229938871E-4</v>
      </c>
      <c r="K741" s="7" t="s">
        <v>159</v>
      </c>
      <c r="L741" s="34" t="s">
        <v>479</v>
      </c>
      <c r="M741" s="85"/>
      <c r="N741" s="2">
        <v>41.98</v>
      </c>
      <c r="P741" s="2">
        <v>41.98</v>
      </c>
      <c r="R741" s="2" t="str">
        <f t="shared" si="163"/>
        <v>OK</v>
      </c>
    </row>
    <row r="742" spans="1:18">
      <c r="A742" s="32" t="s">
        <v>3470</v>
      </c>
      <c r="B742" s="13" t="s">
        <v>462</v>
      </c>
      <c r="C742" s="14" t="s">
        <v>13</v>
      </c>
      <c r="D742" s="15">
        <v>1400</v>
      </c>
      <c r="E742" s="50">
        <f t="shared" si="165"/>
        <v>47.24</v>
      </c>
      <c r="F742" s="51">
        <f t="shared" si="164"/>
        <v>66136</v>
      </c>
      <c r="G742" s="51">
        <f t="shared" si="166"/>
        <v>60.47</v>
      </c>
      <c r="H742" s="51">
        <f t="shared" si="167"/>
        <v>84658</v>
      </c>
      <c r="I742" s="54">
        <f t="shared" si="162"/>
        <v>3.3695776893181002E-4</v>
      </c>
      <c r="K742" s="7" t="s">
        <v>12</v>
      </c>
      <c r="L742" s="34" t="s">
        <v>461</v>
      </c>
      <c r="M742" s="85"/>
      <c r="N742" s="2">
        <v>47.38</v>
      </c>
      <c r="P742" s="2">
        <v>47.38</v>
      </c>
      <c r="R742" s="2" t="str">
        <f t="shared" si="163"/>
        <v>OK</v>
      </c>
    </row>
    <row r="743" spans="1:18" ht="31.5">
      <c r="A743" s="32" t="s">
        <v>3471</v>
      </c>
      <c r="B743" s="13" t="s">
        <v>464</v>
      </c>
      <c r="C743" s="14" t="s">
        <v>13</v>
      </c>
      <c r="D743" s="15">
        <v>1400</v>
      </c>
      <c r="E743" s="50">
        <f t="shared" si="165"/>
        <v>67.31</v>
      </c>
      <c r="F743" s="51">
        <f t="shared" si="164"/>
        <v>94234</v>
      </c>
      <c r="G743" s="51">
        <f t="shared" si="166"/>
        <v>86.16</v>
      </c>
      <c r="H743" s="51">
        <f t="shared" si="167"/>
        <v>120624</v>
      </c>
      <c r="I743" s="54">
        <f t="shared" si="162"/>
        <v>4.8011049067578549E-4</v>
      </c>
      <c r="K743" s="7" t="s">
        <v>12</v>
      </c>
      <c r="L743" s="34" t="s">
        <v>463</v>
      </c>
      <c r="M743" s="85"/>
      <c r="N743" s="2">
        <v>67.510000000000005</v>
      </c>
      <c r="P743" s="2">
        <v>67.510000000000005</v>
      </c>
      <c r="R743" s="2" t="str">
        <f t="shared" si="163"/>
        <v>OK</v>
      </c>
    </row>
    <row r="744" spans="1:18">
      <c r="A744" s="32" t="s">
        <v>3472</v>
      </c>
      <c r="B744" s="13" t="s">
        <v>466</v>
      </c>
      <c r="C744" s="14" t="s">
        <v>13</v>
      </c>
      <c r="D744" s="15">
        <v>1500</v>
      </c>
      <c r="E744" s="50">
        <f t="shared" si="165"/>
        <v>56.89</v>
      </c>
      <c r="F744" s="51">
        <f t="shared" si="164"/>
        <v>85335</v>
      </c>
      <c r="G744" s="51">
        <f t="shared" si="166"/>
        <v>72.819999999999993</v>
      </c>
      <c r="H744" s="51">
        <f t="shared" si="167"/>
        <v>109230</v>
      </c>
      <c r="I744" s="54">
        <f t="shared" si="162"/>
        <v>4.3475982305773357E-4</v>
      </c>
      <c r="K744" s="7" t="s">
        <v>12</v>
      </c>
      <c r="L744" s="34" t="s">
        <v>465</v>
      </c>
      <c r="M744" s="85"/>
      <c r="N744" s="2">
        <v>57.06</v>
      </c>
      <c r="P744" s="2">
        <v>57.06</v>
      </c>
      <c r="R744" s="2" t="str">
        <f t="shared" si="163"/>
        <v>OK</v>
      </c>
    </row>
    <row r="745" spans="1:18" ht="31.5">
      <c r="A745" s="32" t="s">
        <v>3473</v>
      </c>
      <c r="B745" s="13" t="s">
        <v>468</v>
      </c>
      <c r="C745" s="14" t="s">
        <v>13</v>
      </c>
      <c r="D745" s="15">
        <v>1500</v>
      </c>
      <c r="E745" s="50">
        <f t="shared" si="165"/>
        <v>76.959999999999994</v>
      </c>
      <c r="F745" s="51">
        <f t="shared" si="164"/>
        <v>115440</v>
      </c>
      <c r="G745" s="51">
        <f t="shared" si="166"/>
        <v>98.51</v>
      </c>
      <c r="H745" s="51">
        <f t="shared" si="167"/>
        <v>147765</v>
      </c>
      <c r="I745" s="54">
        <f t="shared" si="162"/>
        <v>5.8813773921199302E-4</v>
      </c>
      <c r="K745" s="7" t="s">
        <v>12</v>
      </c>
      <c r="L745" s="34" t="s">
        <v>467</v>
      </c>
      <c r="M745" s="85"/>
      <c r="N745" s="2">
        <v>77.19</v>
      </c>
      <c r="P745" s="2">
        <v>77.19</v>
      </c>
      <c r="R745" s="2" t="str">
        <f t="shared" si="163"/>
        <v>OK</v>
      </c>
    </row>
    <row r="746" spans="1:18" ht="31.5">
      <c r="A746" s="32" t="s">
        <v>3474</v>
      </c>
      <c r="B746" s="13" t="s">
        <v>2171</v>
      </c>
      <c r="C746" s="14" t="s">
        <v>13</v>
      </c>
      <c r="D746" s="15">
        <v>50</v>
      </c>
      <c r="E746" s="50">
        <f t="shared" si="165"/>
        <v>1548.23</v>
      </c>
      <c r="F746" s="51">
        <f t="shared" si="164"/>
        <v>77411.5</v>
      </c>
      <c r="G746" s="51">
        <f t="shared" si="166"/>
        <v>1981.73</v>
      </c>
      <c r="H746" s="51">
        <f t="shared" si="167"/>
        <v>99086.5</v>
      </c>
      <c r="I746" s="54">
        <f t="shared" si="162"/>
        <v>3.9438642504266333E-4</v>
      </c>
      <c r="K746" s="7" t="s">
        <v>159</v>
      </c>
      <c r="L746" s="34" t="s">
        <v>2170</v>
      </c>
      <c r="M746" s="85"/>
      <c r="N746" s="2">
        <v>1552.89</v>
      </c>
      <c r="P746" s="2">
        <v>1552.89</v>
      </c>
      <c r="R746" s="2" t="str">
        <f t="shared" si="163"/>
        <v>OK</v>
      </c>
    </row>
    <row r="747" spans="1:18">
      <c r="A747" s="32" t="s">
        <v>3475</v>
      </c>
      <c r="B747" s="13" t="s">
        <v>2165</v>
      </c>
      <c r="C747" s="14" t="s">
        <v>84</v>
      </c>
      <c r="D747" s="15">
        <v>2000</v>
      </c>
      <c r="E747" s="50">
        <f t="shared" si="165"/>
        <v>17.57</v>
      </c>
      <c r="F747" s="51">
        <f t="shared" si="164"/>
        <v>35140</v>
      </c>
      <c r="G747" s="51">
        <f t="shared" si="166"/>
        <v>22.49</v>
      </c>
      <c r="H747" s="51">
        <f t="shared" si="167"/>
        <v>44980</v>
      </c>
      <c r="I747" s="54">
        <f t="shared" si="162"/>
        <v>1.7903045721081071E-4</v>
      </c>
      <c r="K747" s="7" t="s">
        <v>159</v>
      </c>
      <c r="L747" s="34" t="s">
        <v>2164</v>
      </c>
      <c r="M747" s="85"/>
      <c r="N747" s="2">
        <v>17.62</v>
      </c>
      <c r="P747" s="2">
        <v>17.62</v>
      </c>
      <c r="R747" s="2" t="str">
        <f t="shared" si="163"/>
        <v>OK</v>
      </c>
    </row>
    <row r="748" spans="1:18">
      <c r="A748" s="32" t="s">
        <v>3476</v>
      </c>
      <c r="B748" s="13" t="s">
        <v>612</v>
      </c>
      <c r="C748" s="14" t="s">
        <v>13</v>
      </c>
      <c r="D748" s="15">
        <v>2000</v>
      </c>
      <c r="E748" s="50">
        <f t="shared" si="165"/>
        <v>3.38</v>
      </c>
      <c r="F748" s="51">
        <f t="shared" si="164"/>
        <v>6760</v>
      </c>
      <c r="G748" s="51">
        <f t="shared" si="166"/>
        <v>4.33</v>
      </c>
      <c r="H748" s="51">
        <f t="shared" si="167"/>
        <v>8660</v>
      </c>
      <c r="I748" s="54">
        <f t="shared" si="162"/>
        <v>3.4468736314931542E-5</v>
      </c>
      <c r="K748" s="7" t="s">
        <v>12</v>
      </c>
      <c r="L748" s="34" t="s">
        <v>611</v>
      </c>
      <c r="M748" s="85"/>
      <c r="N748" s="2">
        <v>3.39</v>
      </c>
      <c r="P748" s="2">
        <v>3.39</v>
      </c>
      <c r="R748" s="2" t="str">
        <f t="shared" si="163"/>
        <v>OK</v>
      </c>
    </row>
    <row r="749" spans="1:18">
      <c r="A749" s="32" t="s">
        <v>3477</v>
      </c>
      <c r="B749" s="13" t="s">
        <v>610</v>
      </c>
      <c r="C749" s="14" t="s">
        <v>13</v>
      </c>
      <c r="D749" s="15">
        <v>2000</v>
      </c>
      <c r="E749" s="50">
        <f t="shared" si="165"/>
        <v>4.97</v>
      </c>
      <c r="F749" s="51">
        <f t="shared" si="164"/>
        <v>9940</v>
      </c>
      <c r="G749" s="51">
        <f t="shared" si="166"/>
        <v>6.36</v>
      </c>
      <c r="H749" s="51">
        <f t="shared" si="167"/>
        <v>12720</v>
      </c>
      <c r="I749" s="54">
        <f t="shared" si="162"/>
        <v>5.0628444102301297E-5</v>
      </c>
      <c r="K749" s="7" t="s">
        <v>12</v>
      </c>
      <c r="L749" s="34" t="s">
        <v>609</v>
      </c>
      <c r="M749" s="85"/>
      <c r="N749" s="2">
        <v>4.9800000000000004</v>
      </c>
      <c r="P749" s="2">
        <v>4.9800000000000004</v>
      </c>
      <c r="R749" s="2" t="str">
        <f t="shared" si="163"/>
        <v>OK</v>
      </c>
    </row>
    <row r="750" spans="1:18">
      <c r="A750" s="32" t="s">
        <v>3478</v>
      </c>
      <c r="B750" s="13" t="s">
        <v>614</v>
      </c>
      <c r="C750" s="14" t="s">
        <v>13</v>
      </c>
      <c r="D750" s="15">
        <v>2000</v>
      </c>
      <c r="E750" s="50">
        <f t="shared" si="165"/>
        <v>5.83</v>
      </c>
      <c r="F750" s="51">
        <f t="shared" si="164"/>
        <v>11660</v>
      </c>
      <c r="G750" s="51">
        <f t="shared" si="166"/>
        <v>7.46</v>
      </c>
      <c r="H750" s="51">
        <f t="shared" si="167"/>
        <v>14920</v>
      </c>
      <c r="I750" s="54">
        <f t="shared" si="162"/>
        <v>5.938493600678737E-5</v>
      </c>
      <c r="K750" s="7" t="s">
        <v>12</v>
      </c>
      <c r="L750" s="34" t="s">
        <v>613</v>
      </c>
      <c r="M750" s="85"/>
      <c r="N750" s="2">
        <v>5.85</v>
      </c>
      <c r="P750" s="2">
        <v>5.85</v>
      </c>
      <c r="R750" s="2" t="str">
        <f t="shared" si="163"/>
        <v>OK</v>
      </c>
    </row>
    <row r="751" spans="1:18">
      <c r="A751" s="32" t="s">
        <v>3479</v>
      </c>
      <c r="B751" s="13" t="s">
        <v>616</v>
      </c>
      <c r="C751" s="14" t="s">
        <v>13</v>
      </c>
      <c r="D751" s="15">
        <v>2000</v>
      </c>
      <c r="E751" s="50">
        <f t="shared" si="165"/>
        <v>5.32</v>
      </c>
      <c r="F751" s="51">
        <f t="shared" si="164"/>
        <v>10640</v>
      </c>
      <c r="G751" s="51">
        <f t="shared" si="166"/>
        <v>6.81</v>
      </c>
      <c r="H751" s="51">
        <f t="shared" si="167"/>
        <v>13620</v>
      </c>
      <c r="I751" s="54">
        <f t="shared" si="162"/>
        <v>5.4210645335954689E-5</v>
      </c>
      <c r="K751" s="7" t="s">
        <v>12</v>
      </c>
      <c r="L751" s="34" t="s">
        <v>615</v>
      </c>
      <c r="M751" s="85"/>
      <c r="N751" s="2">
        <v>5.34</v>
      </c>
      <c r="P751" s="2">
        <v>5.34</v>
      </c>
      <c r="R751" s="2" t="str">
        <f t="shared" si="163"/>
        <v>OK</v>
      </c>
    </row>
    <row r="752" spans="1:18">
      <c r="A752" s="32" t="s">
        <v>3480</v>
      </c>
      <c r="B752" s="13" t="s">
        <v>618</v>
      </c>
      <c r="C752" s="14" t="s">
        <v>13</v>
      </c>
      <c r="D752" s="15">
        <v>2000</v>
      </c>
      <c r="E752" s="50">
        <f t="shared" si="165"/>
        <v>10.08</v>
      </c>
      <c r="F752" s="51">
        <f t="shared" si="164"/>
        <v>20160</v>
      </c>
      <c r="G752" s="51">
        <f t="shared" si="166"/>
        <v>12.9</v>
      </c>
      <c r="H752" s="51">
        <f t="shared" si="167"/>
        <v>25800</v>
      </c>
      <c r="I752" s="54">
        <f t="shared" si="162"/>
        <v>1.0268976869806395E-4</v>
      </c>
      <c r="K752" s="7" t="s">
        <v>12</v>
      </c>
      <c r="L752" s="34" t="s">
        <v>617</v>
      </c>
      <c r="M752" s="85"/>
      <c r="N752" s="2">
        <v>10.11</v>
      </c>
      <c r="P752" s="2">
        <v>10.11</v>
      </c>
      <c r="R752" s="2" t="str">
        <f t="shared" si="163"/>
        <v>OK</v>
      </c>
    </row>
    <row r="753" spans="1:18">
      <c r="A753" s="32" t="s">
        <v>3481</v>
      </c>
      <c r="B753" s="13" t="s">
        <v>620</v>
      </c>
      <c r="C753" s="14" t="s">
        <v>13</v>
      </c>
      <c r="D753" s="15">
        <v>2000</v>
      </c>
      <c r="E753" s="50">
        <f t="shared" si="165"/>
        <v>8.26</v>
      </c>
      <c r="F753" s="51">
        <f t="shared" si="164"/>
        <v>16520</v>
      </c>
      <c r="G753" s="51">
        <f t="shared" si="166"/>
        <v>10.57</v>
      </c>
      <c r="H753" s="51">
        <f t="shared" si="167"/>
        <v>21140</v>
      </c>
      <c r="I753" s="54">
        <f t="shared" si="162"/>
        <v>8.4141926754925276E-5</v>
      </c>
      <c r="K753" s="7" t="s">
        <v>12</v>
      </c>
      <c r="L753" s="34" t="s">
        <v>619</v>
      </c>
      <c r="M753" s="85"/>
      <c r="N753" s="2">
        <v>8.2799999999999994</v>
      </c>
      <c r="P753" s="2">
        <v>8.2799999999999994</v>
      </c>
      <c r="R753" s="2" t="str">
        <f t="shared" si="163"/>
        <v>OK</v>
      </c>
    </row>
    <row r="754" spans="1:18">
      <c r="A754" s="32" t="s">
        <v>3482</v>
      </c>
      <c r="B754" s="13" t="s">
        <v>624</v>
      </c>
      <c r="C754" s="14" t="s">
        <v>13</v>
      </c>
      <c r="D754" s="15">
        <v>2000</v>
      </c>
      <c r="E754" s="50">
        <f t="shared" si="165"/>
        <v>3.31</v>
      </c>
      <c r="F754" s="51">
        <f t="shared" si="164"/>
        <v>6620</v>
      </c>
      <c r="G754" s="51">
        <f t="shared" si="166"/>
        <v>4.24</v>
      </c>
      <c r="H754" s="51">
        <f t="shared" si="167"/>
        <v>8480</v>
      </c>
      <c r="I754" s="54">
        <f t="shared" si="162"/>
        <v>3.3752296068200865E-5</v>
      </c>
      <c r="K754" s="7" t="s">
        <v>12</v>
      </c>
      <c r="L754" s="34" t="s">
        <v>623</v>
      </c>
      <c r="M754" s="85"/>
      <c r="N754" s="2">
        <v>3.32</v>
      </c>
      <c r="P754" s="2">
        <v>3.32</v>
      </c>
      <c r="R754" s="2" t="str">
        <f t="shared" si="163"/>
        <v>OK</v>
      </c>
    </row>
    <row r="755" spans="1:18">
      <c r="A755" s="32" t="s">
        <v>3483</v>
      </c>
      <c r="B755" s="13" t="s">
        <v>632</v>
      </c>
      <c r="C755" s="14" t="s">
        <v>13</v>
      </c>
      <c r="D755" s="15">
        <v>2000</v>
      </c>
      <c r="E755" s="50">
        <f t="shared" si="165"/>
        <v>3.29</v>
      </c>
      <c r="F755" s="51">
        <f t="shared" si="164"/>
        <v>6580</v>
      </c>
      <c r="G755" s="51">
        <f t="shared" si="166"/>
        <v>4.21</v>
      </c>
      <c r="H755" s="51">
        <f t="shared" si="167"/>
        <v>8420</v>
      </c>
      <c r="I755" s="54">
        <f t="shared" si="162"/>
        <v>3.3513482652623972E-5</v>
      </c>
      <c r="K755" s="7" t="s">
        <v>12</v>
      </c>
      <c r="L755" s="34" t="s">
        <v>631</v>
      </c>
      <c r="M755" s="85"/>
      <c r="N755" s="2">
        <v>3.3</v>
      </c>
      <c r="P755" s="2">
        <v>3.3</v>
      </c>
      <c r="R755" s="2" t="str">
        <f t="shared" si="163"/>
        <v>OK</v>
      </c>
    </row>
    <row r="756" spans="1:18">
      <c r="A756" s="32" t="s">
        <v>3484</v>
      </c>
      <c r="B756" s="13" t="s">
        <v>634</v>
      </c>
      <c r="C756" s="14" t="s">
        <v>13</v>
      </c>
      <c r="D756" s="15">
        <v>2000</v>
      </c>
      <c r="E756" s="50">
        <f t="shared" si="165"/>
        <v>3.29</v>
      </c>
      <c r="F756" s="51">
        <f t="shared" si="164"/>
        <v>6580</v>
      </c>
      <c r="G756" s="51">
        <f t="shared" si="166"/>
        <v>4.21</v>
      </c>
      <c r="H756" s="51">
        <f t="shared" si="167"/>
        <v>8420</v>
      </c>
      <c r="I756" s="54">
        <f t="shared" si="162"/>
        <v>3.3513482652623972E-5</v>
      </c>
      <c r="K756" s="7" t="s">
        <v>12</v>
      </c>
      <c r="L756" s="34" t="s">
        <v>633</v>
      </c>
      <c r="M756" s="85"/>
      <c r="N756" s="2">
        <v>3.3</v>
      </c>
      <c r="P756" s="2">
        <v>3.3</v>
      </c>
      <c r="R756" s="2" t="str">
        <f t="shared" si="163"/>
        <v>OK</v>
      </c>
    </row>
    <row r="757" spans="1:18">
      <c r="A757" s="32" t="s">
        <v>3485</v>
      </c>
      <c r="B757" s="13" t="s">
        <v>626</v>
      </c>
      <c r="C757" s="14" t="s">
        <v>13</v>
      </c>
      <c r="D757" s="15">
        <v>2000</v>
      </c>
      <c r="E757" s="50">
        <f t="shared" si="165"/>
        <v>6.21</v>
      </c>
      <c r="F757" s="51">
        <f t="shared" si="164"/>
        <v>12420</v>
      </c>
      <c r="G757" s="51">
        <f t="shared" si="166"/>
        <v>7.95</v>
      </c>
      <c r="H757" s="51">
        <f t="shared" si="167"/>
        <v>15900</v>
      </c>
      <c r="I757" s="54">
        <f t="shared" si="162"/>
        <v>6.3285555127876625E-5</v>
      </c>
      <c r="K757" s="7" t="s">
        <v>12</v>
      </c>
      <c r="L757" s="34" t="s">
        <v>625</v>
      </c>
      <c r="M757" s="85"/>
      <c r="N757" s="2">
        <v>6.23</v>
      </c>
      <c r="P757" s="2">
        <v>6.23</v>
      </c>
      <c r="R757" s="2" t="str">
        <f t="shared" si="163"/>
        <v>OK</v>
      </c>
    </row>
    <row r="758" spans="1:18">
      <c r="A758" s="32" t="s">
        <v>3486</v>
      </c>
      <c r="B758" s="13" t="s">
        <v>630</v>
      </c>
      <c r="C758" s="14" t="s">
        <v>13</v>
      </c>
      <c r="D758" s="15">
        <v>2000</v>
      </c>
      <c r="E758" s="50">
        <f t="shared" si="165"/>
        <v>6.21</v>
      </c>
      <c r="F758" s="51">
        <f t="shared" si="164"/>
        <v>12420</v>
      </c>
      <c r="G758" s="51">
        <f t="shared" si="166"/>
        <v>7.95</v>
      </c>
      <c r="H758" s="51">
        <f t="shared" si="167"/>
        <v>15900</v>
      </c>
      <c r="I758" s="54">
        <f t="shared" si="162"/>
        <v>6.3285555127876625E-5</v>
      </c>
      <c r="K758" s="7" t="s">
        <v>12</v>
      </c>
      <c r="L758" s="34" t="s">
        <v>629</v>
      </c>
      <c r="M758" s="85"/>
      <c r="N758" s="2">
        <v>6.23</v>
      </c>
      <c r="P758" s="2">
        <v>6.23</v>
      </c>
      <c r="R758" s="2" t="str">
        <f t="shared" si="163"/>
        <v>OK</v>
      </c>
    </row>
    <row r="759" spans="1:18">
      <c r="A759" s="32" t="s">
        <v>3487</v>
      </c>
      <c r="B759" s="13" t="s">
        <v>622</v>
      </c>
      <c r="C759" s="14" t="s">
        <v>13</v>
      </c>
      <c r="D759" s="15">
        <v>2000</v>
      </c>
      <c r="E759" s="50">
        <f t="shared" si="165"/>
        <v>5.25</v>
      </c>
      <c r="F759" s="51">
        <f t="shared" si="164"/>
        <v>10500</v>
      </c>
      <c r="G759" s="51">
        <f t="shared" si="166"/>
        <v>6.72</v>
      </c>
      <c r="H759" s="51">
        <f t="shared" si="167"/>
        <v>13440</v>
      </c>
      <c r="I759" s="54">
        <f t="shared" si="162"/>
        <v>5.3494205089224012E-5</v>
      </c>
      <c r="K759" s="7" t="s">
        <v>12</v>
      </c>
      <c r="L759" s="34" t="s">
        <v>621</v>
      </c>
      <c r="M759" s="85"/>
      <c r="N759" s="2">
        <v>5.27</v>
      </c>
      <c r="P759" s="2">
        <v>5.27</v>
      </c>
      <c r="R759" s="2" t="str">
        <f t="shared" si="163"/>
        <v>OK</v>
      </c>
    </row>
    <row r="760" spans="1:18">
      <c r="A760" s="32" t="s">
        <v>3488</v>
      </c>
      <c r="B760" s="13" t="s">
        <v>628</v>
      </c>
      <c r="C760" s="14" t="s">
        <v>13</v>
      </c>
      <c r="D760" s="15">
        <v>2000</v>
      </c>
      <c r="E760" s="50">
        <f t="shared" si="165"/>
        <v>6.21</v>
      </c>
      <c r="F760" s="51">
        <f t="shared" si="164"/>
        <v>12420</v>
      </c>
      <c r="G760" s="51">
        <f t="shared" si="166"/>
        <v>7.95</v>
      </c>
      <c r="H760" s="51">
        <f t="shared" si="167"/>
        <v>15900</v>
      </c>
      <c r="I760" s="54">
        <f t="shared" si="162"/>
        <v>6.3285555127876625E-5</v>
      </c>
      <c r="K760" s="7" t="s">
        <v>12</v>
      </c>
      <c r="L760" s="34" t="s">
        <v>627</v>
      </c>
      <c r="M760" s="85"/>
      <c r="N760" s="2">
        <v>6.23</v>
      </c>
      <c r="P760" s="2">
        <v>6.23</v>
      </c>
      <c r="R760" s="2" t="str">
        <f t="shared" si="163"/>
        <v>OK</v>
      </c>
    </row>
    <row r="761" spans="1:18">
      <c r="A761" s="32" t="s">
        <v>3489</v>
      </c>
      <c r="B761" s="13" t="s">
        <v>545</v>
      </c>
      <c r="C761" s="14" t="s">
        <v>13</v>
      </c>
      <c r="D761" s="15">
        <v>50</v>
      </c>
      <c r="E761" s="50">
        <f t="shared" si="165"/>
        <v>1116.28</v>
      </c>
      <c r="F761" s="51">
        <f t="shared" si="164"/>
        <v>55814</v>
      </c>
      <c r="G761" s="51">
        <f t="shared" si="166"/>
        <v>1428.84</v>
      </c>
      <c r="H761" s="51">
        <f t="shared" si="167"/>
        <v>71442</v>
      </c>
      <c r="I761" s="54">
        <f t="shared" si="162"/>
        <v>2.8435513392740641E-4</v>
      </c>
      <c r="K761" s="7" t="s">
        <v>12</v>
      </c>
      <c r="L761" s="34" t="s">
        <v>544</v>
      </c>
      <c r="M761" s="85"/>
      <c r="N761" s="2">
        <v>1119.6400000000001</v>
      </c>
      <c r="P761" s="2">
        <v>1119.6400000000001</v>
      </c>
      <c r="R761" s="2" t="str">
        <f t="shared" si="163"/>
        <v>OK</v>
      </c>
    </row>
    <row r="762" spans="1:18">
      <c r="A762" s="32" t="s">
        <v>3490</v>
      </c>
      <c r="B762" s="13" t="s">
        <v>543</v>
      </c>
      <c r="C762" s="14" t="s">
        <v>13</v>
      </c>
      <c r="D762" s="15">
        <v>50</v>
      </c>
      <c r="E762" s="50">
        <f t="shared" si="165"/>
        <v>572.16999999999996</v>
      </c>
      <c r="F762" s="51">
        <f t="shared" si="164"/>
        <v>28608.5</v>
      </c>
      <c r="G762" s="51">
        <f t="shared" si="166"/>
        <v>732.38</v>
      </c>
      <c r="H762" s="51">
        <f t="shared" si="167"/>
        <v>36619</v>
      </c>
      <c r="I762" s="54">
        <f t="shared" si="162"/>
        <v>1.4575180775017069E-4</v>
      </c>
      <c r="K762" s="7" t="s">
        <v>12</v>
      </c>
      <c r="L762" s="34" t="s">
        <v>542</v>
      </c>
      <c r="M762" s="85"/>
      <c r="N762" s="2">
        <v>573.89</v>
      </c>
      <c r="P762" s="2">
        <v>573.89</v>
      </c>
      <c r="R762" s="2" t="str">
        <f t="shared" si="163"/>
        <v>OK</v>
      </c>
    </row>
    <row r="763" spans="1:18" ht="31.5">
      <c r="A763" s="32" t="s">
        <v>3491</v>
      </c>
      <c r="B763" s="13" t="s">
        <v>636</v>
      </c>
      <c r="C763" s="14" t="s">
        <v>13</v>
      </c>
      <c r="D763" s="15">
        <v>20</v>
      </c>
      <c r="E763" s="50">
        <f t="shared" si="165"/>
        <v>1636.22</v>
      </c>
      <c r="F763" s="51">
        <f t="shared" si="164"/>
        <v>32724.400000000001</v>
      </c>
      <c r="G763" s="51">
        <f t="shared" si="166"/>
        <v>2094.36</v>
      </c>
      <c r="H763" s="51">
        <f t="shared" si="167"/>
        <v>41887.199999999997</v>
      </c>
      <c r="I763" s="54">
        <f t="shared" si="162"/>
        <v>1.6672042168254048E-4</v>
      </c>
      <c r="K763" s="7" t="s">
        <v>12</v>
      </c>
      <c r="L763" s="34" t="s">
        <v>635</v>
      </c>
      <c r="M763" s="85"/>
      <c r="N763" s="2">
        <v>1641.14</v>
      </c>
      <c r="P763" s="2">
        <v>1641.14</v>
      </c>
      <c r="R763" s="2" t="str">
        <f t="shared" si="163"/>
        <v>OK</v>
      </c>
    </row>
    <row r="764" spans="1:18" ht="31.5">
      <c r="A764" s="32" t="s">
        <v>3492</v>
      </c>
      <c r="B764" s="13" t="s">
        <v>644</v>
      </c>
      <c r="C764" s="14" t="s">
        <v>13</v>
      </c>
      <c r="D764" s="15">
        <v>120</v>
      </c>
      <c r="E764" s="50">
        <f t="shared" si="165"/>
        <v>194.86</v>
      </c>
      <c r="F764" s="51">
        <f t="shared" si="164"/>
        <v>23383.200000000001</v>
      </c>
      <c r="G764" s="51">
        <f t="shared" si="166"/>
        <v>249.42</v>
      </c>
      <c r="H764" s="51">
        <f t="shared" si="167"/>
        <v>29930.400000000001</v>
      </c>
      <c r="I764" s="54">
        <f t="shared" si="162"/>
        <v>1.1912968422637726E-4</v>
      </c>
      <c r="K764" s="7" t="s">
        <v>12</v>
      </c>
      <c r="L764" s="34" t="s">
        <v>643</v>
      </c>
      <c r="M764" s="85"/>
      <c r="N764" s="2">
        <v>195.45</v>
      </c>
      <c r="P764" s="2">
        <v>195.45</v>
      </c>
      <c r="R764" s="2" t="str">
        <f t="shared" si="163"/>
        <v>OK</v>
      </c>
    </row>
    <row r="765" spans="1:18" ht="31.5">
      <c r="A765" s="32" t="s">
        <v>3493</v>
      </c>
      <c r="B765" s="13" t="s">
        <v>638</v>
      </c>
      <c r="C765" s="14" t="s">
        <v>13</v>
      </c>
      <c r="D765" s="15">
        <v>120</v>
      </c>
      <c r="E765" s="50">
        <f t="shared" si="165"/>
        <v>394.32</v>
      </c>
      <c r="F765" s="51">
        <f t="shared" si="164"/>
        <v>47318.400000000001</v>
      </c>
      <c r="G765" s="51">
        <f t="shared" si="166"/>
        <v>504.73</v>
      </c>
      <c r="H765" s="51">
        <f t="shared" si="167"/>
        <v>60567.6</v>
      </c>
      <c r="I765" s="54">
        <f t="shared" si="162"/>
        <v>2.4107259048825031E-4</v>
      </c>
      <c r="K765" s="7" t="s">
        <v>12</v>
      </c>
      <c r="L765" s="34" t="s">
        <v>637</v>
      </c>
      <c r="M765" s="85"/>
      <c r="N765" s="2">
        <v>395.51</v>
      </c>
      <c r="P765" s="2">
        <v>395.51</v>
      </c>
      <c r="R765" s="2" t="str">
        <f t="shared" si="163"/>
        <v>OK</v>
      </c>
    </row>
    <row r="766" spans="1:18" ht="31.5">
      <c r="A766" s="32" t="s">
        <v>3494</v>
      </c>
      <c r="B766" s="13" t="s">
        <v>640</v>
      </c>
      <c r="C766" s="14" t="s">
        <v>13</v>
      </c>
      <c r="D766" s="15">
        <v>120</v>
      </c>
      <c r="E766" s="50">
        <f t="shared" si="165"/>
        <v>683.55</v>
      </c>
      <c r="F766" s="51">
        <f t="shared" si="164"/>
        <v>82026</v>
      </c>
      <c r="G766" s="51">
        <f t="shared" si="166"/>
        <v>874.94</v>
      </c>
      <c r="H766" s="51">
        <f t="shared" si="167"/>
        <v>104992.8</v>
      </c>
      <c r="I766" s="54">
        <f t="shared" si="162"/>
        <v>4.1789481964969337E-4</v>
      </c>
      <c r="K766" s="7" t="s">
        <v>12</v>
      </c>
      <c r="L766" s="34" t="s">
        <v>639</v>
      </c>
      <c r="M766" s="85"/>
      <c r="N766" s="2">
        <v>685.61</v>
      </c>
      <c r="P766" s="2">
        <v>685.61</v>
      </c>
      <c r="R766" s="2" t="str">
        <f t="shared" si="163"/>
        <v>OK</v>
      </c>
    </row>
    <row r="767" spans="1:18" ht="31.5">
      <c r="A767" s="32" t="s">
        <v>3495</v>
      </c>
      <c r="B767" s="13" t="s">
        <v>642</v>
      </c>
      <c r="C767" s="14" t="s">
        <v>13</v>
      </c>
      <c r="D767" s="15">
        <v>120</v>
      </c>
      <c r="E767" s="50">
        <f t="shared" si="165"/>
        <v>920.36</v>
      </c>
      <c r="F767" s="51">
        <f t="shared" si="164"/>
        <v>110443.2</v>
      </c>
      <c r="G767" s="51">
        <f t="shared" si="166"/>
        <v>1178.06</v>
      </c>
      <c r="H767" s="51">
        <f t="shared" si="167"/>
        <v>141367.20000000001</v>
      </c>
      <c r="I767" s="54">
        <f t="shared" si="162"/>
        <v>5.6267306470902901E-4</v>
      </c>
      <c r="K767" s="7" t="s">
        <v>12</v>
      </c>
      <c r="L767" s="34" t="s">
        <v>641</v>
      </c>
      <c r="M767" s="85"/>
      <c r="N767" s="2">
        <v>923.13</v>
      </c>
      <c r="P767" s="2">
        <v>923.13</v>
      </c>
      <c r="R767" s="2" t="str">
        <f t="shared" si="163"/>
        <v>OK</v>
      </c>
    </row>
    <row r="768" spans="1:18">
      <c r="A768" s="32" t="s">
        <v>3496</v>
      </c>
      <c r="B768" s="13" t="s">
        <v>648</v>
      </c>
      <c r="C768" s="14" t="s">
        <v>13</v>
      </c>
      <c r="D768" s="15">
        <v>800</v>
      </c>
      <c r="E768" s="50">
        <f t="shared" si="165"/>
        <v>28.75</v>
      </c>
      <c r="F768" s="51">
        <f t="shared" si="164"/>
        <v>23000</v>
      </c>
      <c r="G768" s="51">
        <f t="shared" si="166"/>
        <v>36.799999999999997</v>
      </c>
      <c r="H768" s="51">
        <f t="shared" si="167"/>
        <v>29440</v>
      </c>
      <c r="I768" s="54">
        <f t="shared" si="162"/>
        <v>1.1717778257639546E-4</v>
      </c>
      <c r="K768" s="7" t="s">
        <v>12</v>
      </c>
      <c r="L768" s="34" t="s">
        <v>647</v>
      </c>
      <c r="M768" s="85"/>
      <c r="N768" s="2">
        <v>28.84</v>
      </c>
      <c r="P768" s="2">
        <v>28.84</v>
      </c>
      <c r="R768" s="2" t="str">
        <f t="shared" si="163"/>
        <v>OK</v>
      </c>
    </row>
    <row r="769" spans="1:18">
      <c r="A769" s="32" t="s">
        <v>3497</v>
      </c>
      <c r="B769" s="13" t="s">
        <v>656</v>
      </c>
      <c r="C769" s="14" t="s">
        <v>13</v>
      </c>
      <c r="D769" s="15">
        <v>800</v>
      </c>
      <c r="E769" s="50">
        <f t="shared" si="165"/>
        <v>31.14</v>
      </c>
      <c r="F769" s="51">
        <f t="shared" si="164"/>
        <v>24912</v>
      </c>
      <c r="G769" s="51">
        <f t="shared" si="166"/>
        <v>39.86</v>
      </c>
      <c r="H769" s="51">
        <f t="shared" si="167"/>
        <v>31888</v>
      </c>
      <c r="I769" s="54">
        <f t="shared" si="162"/>
        <v>1.2692136993193269E-4</v>
      </c>
      <c r="K769" s="7" t="s">
        <v>12</v>
      </c>
      <c r="L769" s="34" t="s">
        <v>655</v>
      </c>
      <c r="M769" s="85"/>
      <c r="N769" s="2">
        <v>31.23</v>
      </c>
      <c r="P769" s="2">
        <v>31.23</v>
      </c>
      <c r="R769" s="2" t="str">
        <f t="shared" si="163"/>
        <v>OK</v>
      </c>
    </row>
    <row r="770" spans="1:18">
      <c r="A770" s="32" t="s">
        <v>3498</v>
      </c>
      <c r="B770" s="13" t="s">
        <v>652</v>
      </c>
      <c r="C770" s="14" t="s">
        <v>13</v>
      </c>
      <c r="D770" s="15">
        <v>800</v>
      </c>
      <c r="E770" s="50">
        <f t="shared" si="165"/>
        <v>35.46</v>
      </c>
      <c r="F770" s="51">
        <f t="shared" si="164"/>
        <v>28368</v>
      </c>
      <c r="G770" s="51">
        <f t="shared" si="166"/>
        <v>45.39</v>
      </c>
      <c r="H770" s="51">
        <f t="shared" si="167"/>
        <v>36312</v>
      </c>
      <c r="I770" s="54">
        <f t="shared" si="162"/>
        <v>1.445298791071356E-4</v>
      </c>
      <c r="K770" s="7" t="s">
        <v>12</v>
      </c>
      <c r="L770" s="34" t="s">
        <v>651</v>
      </c>
      <c r="M770" s="85"/>
      <c r="N770" s="2">
        <v>35.57</v>
      </c>
      <c r="P770" s="2">
        <v>35.57</v>
      </c>
      <c r="R770" s="2" t="str">
        <f t="shared" si="163"/>
        <v>OK</v>
      </c>
    </row>
    <row r="771" spans="1:18">
      <c r="A771" s="32" t="s">
        <v>3499</v>
      </c>
      <c r="B771" s="13" t="s">
        <v>660</v>
      </c>
      <c r="C771" s="14" t="s">
        <v>13</v>
      </c>
      <c r="D771" s="15">
        <v>800</v>
      </c>
      <c r="E771" s="50">
        <f t="shared" si="165"/>
        <v>33.35</v>
      </c>
      <c r="F771" s="51">
        <f t="shared" si="164"/>
        <v>26680</v>
      </c>
      <c r="G771" s="51">
        <f t="shared" si="166"/>
        <v>42.69</v>
      </c>
      <c r="H771" s="51">
        <f t="shared" si="167"/>
        <v>34152</v>
      </c>
      <c r="I771" s="54">
        <f t="shared" si="162"/>
        <v>1.3593259614636745E-4</v>
      </c>
      <c r="K771" s="7" t="s">
        <v>12</v>
      </c>
      <c r="L771" s="34" t="s">
        <v>659</v>
      </c>
      <c r="M771" s="85"/>
      <c r="N771" s="2">
        <v>33.450000000000003</v>
      </c>
      <c r="P771" s="2">
        <v>33.450000000000003</v>
      </c>
      <c r="R771" s="2" t="str">
        <f t="shared" si="163"/>
        <v>OK</v>
      </c>
    </row>
    <row r="772" spans="1:18">
      <c r="A772" s="32" t="s">
        <v>3500</v>
      </c>
      <c r="B772" s="13" t="s">
        <v>661</v>
      </c>
      <c r="C772" s="14" t="s">
        <v>13</v>
      </c>
      <c r="D772" s="15">
        <v>800</v>
      </c>
      <c r="E772" s="50">
        <f t="shared" si="165"/>
        <v>28.75</v>
      </c>
      <c r="F772" s="51">
        <f t="shared" si="164"/>
        <v>23000</v>
      </c>
      <c r="G772" s="51">
        <f t="shared" si="166"/>
        <v>36.799999999999997</v>
      </c>
      <c r="H772" s="51">
        <f t="shared" si="167"/>
        <v>29440</v>
      </c>
      <c r="I772" s="54">
        <f t="shared" si="162"/>
        <v>1.1717778257639546E-4</v>
      </c>
      <c r="K772" s="7" t="s">
        <v>12</v>
      </c>
      <c r="L772" s="34" t="s">
        <v>647</v>
      </c>
      <c r="M772" s="85"/>
      <c r="N772" s="2">
        <v>28.84</v>
      </c>
      <c r="P772" s="2">
        <v>28.84</v>
      </c>
      <c r="R772" s="2" t="str">
        <f t="shared" si="163"/>
        <v>OK</v>
      </c>
    </row>
    <row r="773" spans="1:18">
      <c r="A773" s="32" t="s">
        <v>3501</v>
      </c>
      <c r="B773" s="13" t="s">
        <v>662</v>
      </c>
      <c r="C773" s="14" t="s">
        <v>13</v>
      </c>
      <c r="D773" s="15">
        <v>800</v>
      </c>
      <c r="E773" s="50">
        <f t="shared" si="165"/>
        <v>35.46</v>
      </c>
      <c r="F773" s="51">
        <f t="shared" si="164"/>
        <v>28368</v>
      </c>
      <c r="G773" s="51">
        <f t="shared" si="166"/>
        <v>45.39</v>
      </c>
      <c r="H773" s="51">
        <f t="shared" si="167"/>
        <v>36312</v>
      </c>
      <c r="I773" s="54">
        <f t="shared" si="162"/>
        <v>1.445298791071356E-4</v>
      </c>
      <c r="K773" s="7" t="s">
        <v>12</v>
      </c>
      <c r="L773" s="34" t="s">
        <v>651</v>
      </c>
      <c r="M773" s="85"/>
      <c r="N773" s="2">
        <v>35.57</v>
      </c>
      <c r="P773" s="2">
        <v>35.57</v>
      </c>
      <c r="R773" s="2" t="str">
        <f t="shared" si="163"/>
        <v>OK</v>
      </c>
    </row>
    <row r="774" spans="1:18">
      <c r="A774" s="32" t="s">
        <v>3502</v>
      </c>
      <c r="B774" s="13" t="s">
        <v>646</v>
      </c>
      <c r="C774" s="14" t="s">
        <v>13</v>
      </c>
      <c r="D774" s="15">
        <v>800</v>
      </c>
      <c r="E774" s="50">
        <f t="shared" si="165"/>
        <v>27.15</v>
      </c>
      <c r="F774" s="51">
        <f t="shared" si="164"/>
        <v>21720</v>
      </c>
      <c r="G774" s="51">
        <f t="shared" si="166"/>
        <v>34.75</v>
      </c>
      <c r="H774" s="51">
        <f t="shared" si="167"/>
        <v>27800</v>
      </c>
      <c r="I774" s="54">
        <f t="shared" ref="I774:I837" si="168">H774/$H$1416</f>
        <v>1.1065021588396039E-4</v>
      </c>
      <c r="K774" s="7" t="s">
        <v>12</v>
      </c>
      <c r="L774" s="34" t="s">
        <v>645</v>
      </c>
      <c r="M774" s="85"/>
      <c r="N774" s="2">
        <v>27.23</v>
      </c>
      <c r="P774" s="2">
        <v>27.23</v>
      </c>
      <c r="R774" s="2" t="str">
        <f t="shared" ref="R774:R837" si="169">IF(E774&lt;=P774,"OK","ERRO")</f>
        <v>OK</v>
      </c>
    </row>
    <row r="775" spans="1:18">
      <c r="A775" s="32" t="s">
        <v>3503</v>
      </c>
      <c r="B775" s="13" t="s">
        <v>654</v>
      </c>
      <c r="C775" s="14" t="s">
        <v>13</v>
      </c>
      <c r="D775" s="15">
        <v>800</v>
      </c>
      <c r="E775" s="50">
        <f t="shared" si="165"/>
        <v>25.56</v>
      </c>
      <c r="F775" s="51">
        <f t="shared" si="164"/>
        <v>20448</v>
      </c>
      <c r="G775" s="51">
        <f t="shared" si="166"/>
        <v>32.72</v>
      </c>
      <c r="H775" s="51">
        <f t="shared" si="167"/>
        <v>26176</v>
      </c>
      <c r="I775" s="54">
        <f t="shared" si="168"/>
        <v>1.0418633276901248E-4</v>
      </c>
      <c r="K775" s="7" t="s">
        <v>12</v>
      </c>
      <c r="L775" s="34" t="s">
        <v>653</v>
      </c>
      <c r="M775" s="85"/>
      <c r="N775" s="2">
        <v>25.64</v>
      </c>
      <c r="P775" s="2">
        <v>25.64</v>
      </c>
      <c r="R775" s="2" t="str">
        <f t="shared" si="169"/>
        <v>OK</v>
      </c>
    </row>
    <row r="776" spans="1:18">
      <c r="A776" s="32" t="s">
        <v>3504</v>
      </c>
      <c r="B776" s="13" t="s">
        <v>650</v>
      </c>
      <c r="C776" s="14" t="s">
        <v>13</v>
      </c>
      <c r="D776" s="15">
        <v>800</v>
      </c>
      <c r="E776" s="50">
        <f t="shared" si="165"/>
        <v>39.71</v>
      </c>
      <c r="F776" s="51">
        <f t="shared" si="164"/>
        <v>31768</v>
      </c>
      <c r="G776" s="51">
        <f t="shared" si="166"/>
        <v>50.83</v>
      </c>
      <c r="H776" s="51">
        <f t="shared" si="167"/>
        <v>40664</v>
      </c>
      <c r="I776" s="54">
        <f t="shared" si="168"/>
        <v>1.6185181218364623E-4</v>
      </c>
      <c r="K776" s="7" t="s">
        <v>12</v>
      </c>
      <c r="L776" s="34" t="s">
        <v>649</v>
      </c>
      <c r="M776" s="85"/>
      <c r="N776" s="2">
        <v>39.83</v>
      </c>
      <c r="P776" s="2">
        <v>39.83</v>
      </c>
      <c r="R776" s="2" t="str">
        <f t="shared" si="169"/>
        <v>OK</v>
      </c>
    </row>
    <row r="777" spans="1:18">
      <c r="A777" s="32" t="s">
        <v>3505</v>
      </c>
      <c r="B777" s="13" t="s">
        <v>658</v>
      </c>
      <c r="C777" s="14" t="s">
        <v>13</v>
      </c>
      <c r="D777" s="15">
        <v>800</v>
      </c>
      <c r="E777" s="50">
        <f t="shared" si="165"/>
        <v>25.56</v>
      </c>
      <c r="F777" s="51">
        <f t="shared" si="164"/>
        <v>20448</v>
      </c>
      <c r="G777" s="51">
        <f t="shared" si="166"/>
        <v>32.72</v>
      </c>
      <c r="H777" s="51">
        <f t="shared" si="167"/>
        <v>26176</v>
      </c>
      <c r="I777" s="54">
        <f t="shared" si="168"/>
        <v>1.0418633276901248E-4</v>
      </c>
      <c r="K777" s="7" t="s">
        <v>12</v>
      </c>
      <c r="L777" s="34" t="s">
        <v>657</v>
      </c>
      <c r="M777" s="85"/>
      <c r="N777" s="2">
        <v>25.64</v>
      </c>
      <c r="P777" s="2">
        <v>25.64</v>
      </c>
      <c r="R777" s="2" t="str">
        <f t="shared" si="169"/>
        <v>OK</v>
      </c>
    </row>
    <row r="778" spans="1:18">
      <c r="A778" s="32" t="s">
        <v>3506</v>
      </c>
      <c r="B778" s="13" t="s">
        <v>454</v>
      </c>
      <c r="C778" s="14" t="s">
        <v>13</v>
      </c>
      <c r="D778" s="15">
        <v>5000</v>
      </c>
      <c r="E778" s="50">
        <f t="shared" si="165"/>
        <v>12.4</v>
      </c>
      <c r="F778" s="51">
        <f t="shared" si="164"/>
        <v>62000</v>
      </c>
      <c r="G778" s="51">
        <f t="shared" si="166"/>
        <v>15.87</v>
      </c>
      <c r="H778" s="51">
        <f t="shared" si="167"/>
        <v>79350</v>
      </c>
      <c r="I778" s="54">
        <f t="shared" si="168"/>
        <v>3.158307421004409E-4</v>
      </c>
      <c r="K778" s="7" t="s">
        <v>159</v>
      </c>
      <c r="L778" s="34" t="s">
        <v>2157</v>
      </c>
      <c r="M778" s="85"/>
      <c r="N778" s="2">
        <v>12.44</v>
      </c>
      <c r="P778" s="2">
        <v>12.44</v>
      </c>
      <c r="R778" s="2" t="str">
        <f t="shared" si="169"/>
        <v>OK</v>
      </c>
    </row>
    <row r="779" spans="1:18">
      <c r="A779" s="32" t="s">
        <v>3507</v>
      </c>
      <c r="B779" s="13" t="s">
        <v>2173</v>
      </c>
      <c r="C779" s="14" t="s">
        <v>13</v>
      </c>
      <c r="D779" s="15">
        <v>500</v>
      </c>
      <c r="E779" s="50">
        <f t="shared" si="165"/>
        <v>48.63</v>
      </c>
      <c r="F779" s="51">
        <f t="shared" si="164"/>
        <v>24315</v>
      </c>
      <c r="G779" s="51">
        <f t="shared" si="166"/>
        <v>62.25</v>
      </c>
      <c r="H779" s="51">
        <f t="shared" si="167"/>
        <v>31125</v>
      </c>
      <c r="I779" s="54">
        <f t="shared" si="168"/>
        <v>1.2388445933051321E-4</v>
      </c>
      <c r="K779" s="7" t="s">
        <v>159</v>
      </c>
      <c r="L779" s="34" t="s">
        <v>2172</v>
      </c>
      <c r="M779" s="85"/>
      <c r="N779" s="2">
        <v>48.78</v>
      </c>
      <c r="P779" s="2">
        <v>48.78</v>
      </c>
      <c r="R779" s="2" t="str">
        <f t="shared" si="169"/>
        <v>OK</v>
      </c>
    </row>
    <row r="780" spans="1:18">
      <c r="A780" s="32" t="s">
        <v>3508</v>
      </c>
      <c r="B780" s="13" t="s">
        <v>2175</v>
      </c>
      <c r="C780" s="14" t="s">
        <v>13</v>
      </c>
      <c r="D780" s="15">
        <v>500</v>
      </c>
      <c r="E780" s="50">
        <f t="shared" si="165"/>
        <v>40</v>
      </c>
      <c r="F780" s="51">
        <f t="shared" si="164"/>
        <v>20000</v>
      </c>
      <c r="G780" s="51">
        <f t="shared" si="166"/>
        <v>51.2</v>
      </c>
      <c r="H780" s="51">
        <f t="shared" si="167"/>
        <v>25600</v>
      </c>
      <c r="I780" s="54">
        <f t="shared" si="168"/>
        <v>1.0189372397947431E-4</v>
      </c>
      <c r="K780" s="7" t="s">
        <v>159</v>
      </c>
      <c r="L780" s="34" t="s">
        <v>2174</v>
      </c>
      <c r="M780" s="85"/>
      <c r="N780" s="2">
        <v>40.119999999999997</v>
      </c>
      <c r="P780" s="2">
        <v>40.119999999999997</v>
      </c>
      <c r="R780" s="2" t="str">
        <f t="shared" si="169"/>
        <v>OK</v>
      </c>
    </row>
    <row r="781" spans="1:18" ht="31.5">
      <c r="A781" s="32" t="s">
        <v>3509</v>
      </c>
      <c r="B781" s="13" t="s">
        <v>458</v>
      </c>
      <c r="C781" s="14" t="s">
        <v>13</v>
      </c>
      <c r="D781" s="15">
        <v>400</v>
      </c>
      <c r="E781" s="50">
        <f t="shared" si="165"/>
        <v>16.46</v>
      </c>
      <c r="F781" s="51">
        <f t="shared" si="164"/>
        <v>6584</v>
      </c>
      <c r="G781" s="51">
        <f t="shared" si="166"/>
        <v>21.07</v>
      </c>
      <c r="H781" s="51">
        <f t="shared" si="167"/>
        <v>8428</v>
      </c>
      <c r="I781" s="54">
        <f t="shared" si="168"/>
        <v>3.3545324441367555E-5</v>
      </c>
      <c r="K781" s="7" t="s">
        <v>12</v>
      </c>
      <c r="L781" s="34" t="s">
        <v>457</v>
      </c>
      <c r="M781" s="85"/>
      <c r="N781" s="2">
        <v>16.510000000000002</v>
      </c>
      <c r="P781" s="2">
        <v>16.510000000000002</v>
      </c>
      <c r="R781" s="2" t="str">
        <f t="shared" si="169"/>
        <v>OK</v>
      </c>
    </row>
    <row r="782" spans="1:18" ht="31.5">
      <c r="A782" s="32" t="s">
        <v>3510</v>
      </c>
      <c r="B782" s="13" t="s">
        <v>456</v>
      </c>
      <c r="C782" s="14" t="s">
        <v>13</v>
      </c>
      <c r="D782" s="15">
        <v>400</v>
      </c>
      <c r="E782" s="50">
        <f t="shared" si="165"/>
        <v>14.93</v>
      </c>
      <c r="F782" s="51">
        <f t="shared" si="164"/>
        <v>5972</v>
      </c>
      <c r="G782" s="51">
        <f t="shared" si="166"/>
        <v>19.11</v>
      </c>
      <c r="H782" s="51">
        <f t="shared" si="167"/>
        <v>7644</v>
      </c>
      <c r="I782" s="54">
        <f t="shared" si="168"/>
        <v>3.0424829144496157E-5</v>
      </c>
      <c r="K782" s="7" t="s">
        <v>12</v>
      </c>
      <c r="L782" s="34" t="s">
        <v>455</v>
      </c>
      <c r="M782" s="85"/>
      <c r="N782" s="2">
        <v>14.97</v>
      </c>
      <c r="P782" s="2">
        <v>14.97</v>
      </c>
      <c r="R782" s="2" t="str">
        <f t="shared" si="169"/>
        <v>OK</v>
      </c>
    </row>
    <row r="783" spans="1:18">
      <c r="A783" s="32" t="s">
        <v>3511</v>
      </c>
      <c r="B783" s="13" t="s">
        <v>460</v>
      </c>
      <c r="C783" s="14" t="s">
        <v>13</v>
      </c>
      <c r="D783" s="15">
        <v>4000</v>
      </c>
      <c r="E783" s="50">
        <f t="shared" si="165"/>
        <v>7.79</v>
      </c>
      <c r="F783" s="51">
        <f t="shared" si="164"/>
        <v>31160</v>
      </c>
      <c r="G783" s="51">
        <f t="shared" si="166"/>
        <v>9.9700000000000006</v>
      </c>
      <c r="H783" s="51">
        <f t="shared" si="167"/>
        <v>39880</v>
      </c>
      <c r="I783" s="54">
        <f t="shared" si="168"/>
        <v>1.5873131688677483E-4</v>
      </c>
      <c r="K783" s="7" t="s">
        <v>12</v>
      </c>
      <c r="L783" s="34" t="s">
        <v>459</v>
      </c>
      <c r="M783" s="85"/>
      <c r="N783" s="2">
        <v>7.81</v>
      </c>
      <c r="P783" s="2">
        <v>7.81</v>
      </c>
      <c r="R783" s="2" t="str">
        <f t="shared" si="169"/>
        <v>OK</v>
      </c>
    </row>
    <row r="784" spans="1:18">
      <c r="A784" s="32" t="s">
        <v>3512</v>
      </c>
      <c r="B784" s="13" t="s">
        <v>564</v>
      </c>
      <c r="C784" s="14" t="s">
        <v>13</v>
      </c>
      <c r="D784" s="15">
        <v>500</v>
      </c>
      <c r="E784" s="50">
        <f t="shared" si="165"/>
        <v>3.43</v>
      </c>
      <c r="F784" s="51">
        <f t="shared" si="164"/>
        <v>1715</v>
      </c>
      <c r="G784" s="51">
        <f t="shared" si="166"/>
        <v>4.3899999999999997</v>
      </c>
      <c r="H784" s="51">
        <f t="shared" si="167"/>
        <v>2195</v>
      </c>
      <c r="I784" s="54">
        <f t="shared" si="168"/>
        <v>8.7365907865213333E-6</v>
      </c>
      <c r="K784" s="7" t="s">
        <v>12</v>
      </c>
      <c r="L784" s="34" t="s">
        <v>563</v>
      </c>
      <c r="M784" s="85"/>
      <c r="N784" s="2">
        <v>3.44</v>
      </c>
      <c r="P784" s="2">
        <v>3.44</v>
      </c>
      <c r="R784" s="2" t="str">
        <f t="shared" si="169"/>
        <v>OK</v>
      </c>
    </row>
    <row r="785" spans="1:18" ht="47.25">
      <c r="A785" s="32" t="s">
        <v>3513</v>
      </c>
      <c r="B785" s="13" t="s">
        <v>2780</v>
      </c>
      <c r="C785" s="14" t="s">
        <v>13</v>
      </c>
      <c r="D785" s="15">
        <v>4000</v>
      </c>
      <c r="E785" s="50">
        <f t="shared" si="165"/>
        <v>3.43</v>
      </c>
      <c r="F785" s="51">
        <f t="shared" si="164"/>
        <v>13720</v>
      </c>
      <c r="G785" s="51">
        <f t="shared" si="166"/>
        <v>4.3899999999999997</v>
      </c>
      <c r="H785" s="51">
        <f t="shared" si="167"/>
        <v>17560</v>
      </c>
      <c r="I785" s="54">
        <f t="shared" si="168"/>
        <v>6.9892726292170666E-5</v>
      </c>
      <c r="K785" s="7" t="s">
        <v>1834</v>
      </c>
      <c r="L785" s="34" t="s">
        <v>1906</v>
      </c>
      <c r="M785" s="85"/>
      <c r="N785" s="2">
        <v>3.44</v>
      </c>
      <c r="P785" s="2">
        <v>3.44</v>
      </c>
      <c r="R785" s="2" t="str">
        <f t="shared" si="169"/>
        <v>OK</v>
      </c>
    </row>
    <row r="786" spans="1:18" ht="31.5">
      <c r="A786" s="32" t="s">
        <v>3514</v>
      </c>
      <c r="B786" s="13" t="s">
        <v>560</v>
      </c>
      <c r="C786" s="14" t="s">
        <v>13</v>
      </c>
      <c r="D786" s="15">
        <v>800</v>
      </c>
      <c r="E786" s="50">
        <f t="shared" si="165"/>
        <v>4.37</v>
      </c>
      <c r="F786" s="51">
        <f t="shared" si="164"/>
        <v>3496</v>
      </c>
      <c r="G786" s="51">
        <f t="shared" si="166"/>
        <v>5.59</v>
      </c>
      <c r="H786" s="51">
        <f t="shared" si="167"/>
        <v>4472</v>
      </c>
      <c r="I786" s="54">
        <f t="shared" si="168"/>
        <v>1.7799559907664419E-5</v>
      </c>
      <c r="K786" s="7" t="s">
        <v>12</v>
      </c>
      <c r="L786" s="34" t="s">
        <v>559</v>
      </c>
      <c r="M786" s="85"/>
      <c r="N786" s="2">
        <v>4.38</v>
      </c>
      <c r="P786" s="2">
        <v>4.38</v>
      </c>
      <c r="R786" s="2" t="str">
        <f t="shared" si="169"/>
        <v>OK</v>
      </c>
    </row>
    <row r="787" spans="1:18" ht="31.5">
      <c r="A787" s="32" t="s">
        <v>3515</v>
      </c>
      <c r="B787" s="13" t="s">
        <v>562</v>
      </c>
      <c r="C787" s="14" t="s">
        <v>13</v>
      </c>
      <c r="D787" s="15">
        <v>800</v>
      </c>
      <c r="E787" s="50">
        <f t="shared" si="165"/>
        <v>4.6399999999999997</v>
      </c>
      <c r="F787" s="51">
        <f t="shared" si="164"/>
        <v>3712</v>
      </c>
      <c r="G787" s="51">
        <f t="shared" si="166"/>
        <v>5.94</v>
      </c>
      <c r="H787" s="51">
        <f t="shared" si="167"/>
        <v>4752</v>
      </c>
      <c r="I787" s="54">
        <f t="shared" si="168"/>
        <v>1.891402251368992E-5</v>
      </c>
      <c r="K787" s="7" t="s">
        <v>12</v>
      </c>
      <c r="L787" s="34" t="s">
        <v>561</v>
      </c>
      <c r="M787" s="85"/>
      <c r="N787" s="2">
        <v>4.6500000000000004</v>
      </c>
      <c r="P787" s="2">
        <v>4.6500000000000004</v>
      </c>
      <c r="R787" s="2" t="str">
        <f t="shared" si="169"/>
        <v>OK</v>
      </c>
    </row>
    <row r="788" spans="1:18" ht="31.5">
      <c r="A788" s="32" t="s">
        <v>3516</v>
      </c>
      <c r="B788" s="13" t="s">
        <v>666</v>
      </c>
      <c r="C788" s="14" t="s">
        <v>13</v>
      </c>
      <c r="D788" s="15">
        <v>200</v>
      </c>
      <c r="E788" s="50">
        <f t="shared" si="165"/>
        <v>227.86</v>
      </c>
      <c r="F788" s="51">
        <f t="shared" si="164"/>
        <v>45572</v>
      </c>
      <c r="G788" s="51">
        <f t="shared" si="166"/>
        <v>291.66000000000003</v>
      </c>
      <c r="H788" s="51">
        <f t="shared" si="167"/>
        <v>58332</v>
      </c>
      <c r="I788" s="54">
        <f t="shared" si="168"/>
        <v>2.3217440262385529E-4</v>
      </c>
      <c r="K788" s="7" t="s">
        <v>12</v>
      </c>
      <c r="L788" s="34" t="s">
        <v>665</v>
      </c>
      <c r="M788" s="85"/>
      <c r="N788" s="2">
        <v>228.55</v>
      </c>
      <c r="P788" s="2">
        <v>228.55</v>
      </c>
      <c r="R788" s="2" t="str">
        <f t="shared" si="169"/>
        <v>OK</v>
      </c>
    </row>
    <row r="789" spans="1:18" ht="31.5">
      <c r="A789" s="32" t="s">
        <v>3517</v>
      </c>
      <c r="B789" s="13" t="s">
        <v>664</v>
      </c>
      <c r="C789" s="14" t="s">
        <v>13</v>
      </c>
      <c r="D789" s="15">
        <v>200</v>
      </c>
      <c r="E789" s="50">
        <f t="shared" si="165"/>
        <v>236.91</v>
      </c>
      <c r="F789" s="51">
        <f t="shared" si="164"/>
        <v>47382</v>
      </c>
      <c r="G789" s="51">
        <f t="shared" si="166"/>
        <v>303.24</v>
      </c>
      <c r="H789" s="51">
        <f t="shared" si="167"/>
        <v>60648</v>
      </c>
      <c r="I789" s="54">
        <f t="shared" si="168"/>
        <v>2.4139260046512337E-4</v>
      </c>
      <c r="K789" s="7" t="s">
        <v>12</v>
      </c>
      <c r="L789" s="34" t="s">
        <v>663</v>
      </c>
      <c r="M789" s="85"/>
      <c r="N789" s="2">
        <v>237.62</v>
      </c>
      <c r="P789" s="2">
        <v>237.62</v>
      </c>
      <c r="R789" s="2" t="str">
        <f t="shared" si="169"/>
        <v>OK</v>
      </c>
    </row>
    <row r="790" spans="1:18" ht="31.5">
      <c r="A790" s="32" t="s">
        <v>3518</v>
      </c>
      <c r="B790" s="13" t="s">
        <v>604</v>
      </c>
      <c r="C790" s="14" t="s">
        <v>13</v>
      </c>
      <c r="D790" s="15">
        <v>500</v>
      </c>
      <c r="E790" s="50">
        <f t="shared" si="165"/>
        <v>7.77</v>
      </c>
      <c r="F790" s="51">
        <f t="shared" si="164"/>
        <v>3885</v>
      </c>
      <c r="G790" s="51">
        <f t="shared" si="166"/>
        <v>9.9499999999999993</v>
      </c>
      <c r="H790" s="51">
        <f t="shared" si="167"/>
        <v>4975</v>
      </c>
      <c r="I790" s="54">
        <f t="shared" si="168"/>
        <v>1.9801612374917372E-5</v>
      </c>
      <c r="K790" s="7" t="s">
        <v>12</v>
      </c>
      <c r="L790" s="34" t="s">
        <v>603</v>
      </c>
      <c r="M790" s="85"/>
      <c r="N790" s="2">
        <v>7.7900000000000009</v>
      </c>
      <c r="P790" s="2">
        <v>7.7900000000000009</v>
      </c>
      <c r="R790" s="2" t="str">
        <f t="shared" si="169"/>
        <v>OK</v>
      </c>
    </row>
    <row r="791" spans="1:18" ht="31.5">
      <c r="A791" s="32" t="s">
        <v>3519</v>
      </c>
      <c r="B791" s="13" t="s">
        <v>602</v>
      </c>
      <c r="C791" s="14" t="s">
        <v>13</v>
      </c>
      <c r="D791" s="15">
        <v>500</v>
      </c>
      <c r="E791" s="50">
        <f t="shared" si="165"/>
        <v>7.49</v>
      </c>
      <c r="F791" s="51">
        <f t="shared" si="164"/>
        <v>3745</v>
      </c>
      <c r="G791" s="51">
        <f t="shared" si="166"/>
        <v>9.59</v>
      </c>
      <c r="H791" s="51">
        <f t="shared" si="167"/>
        <v>4795</v>
      </c>
      <c r="I791" s="54">
        <f t="shared" si="168"/>
        <v>1.9085172128186692E-5</v>
      </c>
      <c r="K791" s="7" t="s">
        <v>12</v>
      </c>
      <c r="L791" s="34" t="s">
        <v>601</v>
      </c>
      <c r="M791" s="85"/>
      <c r="N791" s="2">
        <v>7.5100000000000007</v>
      </c>
      <c r="P791" s="2">
        <v>7.5100000000000007</v>
      </c>
      <c r="R791" s="2" t="str">
        <f t="shared" si="169"/>
        <v>OK</v>
      </c>
    </row>
    <row r="792" spans="1:18">
      <c r="A792" s="32" t="s">
        <v>3520</v>
      </c>
      <c r="B792" s="13" t="s">
        <v>541</v>
      </c>
      <c r="C792" s="14" t="s">
        <v>13</v>
      </c>
      <c r="D792" s="15">
        <v>100</v>
      </c>
      <c r="E792" s="50">
        <f t="shared" si="165"/>
        <v>9.93</v>
      </c>
      <c r="F792" s="51">
        <f t="shared" ref="F792:F811" si="170">ROUND(D792*E792,2)</f>
        <v>993</v>
      </c>
      <c r="G792" s="51">
        <f t="shared" si="166"/>
        <v>12.71</v>
      </c>
      <c r="H792" s="51">
        <f t="shared" si="167"/>
        <v>1271</v>
      </c>
      <c r="I792" s="54">
        <f t="shared" si="168"/>
        <v>5.0588641866371817E-6</v>
      </c>
      <c r="K792" s="7" t="s">
        <v>12</v>
      </c>
      <c r="L792" s="34" t="s">
        <v>540</v>
      </c>
      <c r="M792" s="85"/>
      <c r="N792" s="2">
        <v>9.9600000000000009</v>
      </c>
      <c r="P792" s="2">
        <v>9.9600000000000009</v>
      </c>
      <c r="R792" s="2" t="str">
        <f t="shared" si="169"/>
        <v>OK</v>
      </c>
    </row>
    <row r="793" spans="1:18">
      <c r="A793" s="32" t="s">
        <v>3521</v>
      </c>
      <c r="B793" s="13" t="s">
        <v>2145</v>
      </c>
      <c r="C793" s="14" t="s">
        <v>13</v>
      </c>
      <c r="D793" s="24">
        <v>250</v>
      </c>
      <c r="E793" s="50">
        <f t="shared" si="165"/>
        <v>5.46</v>
      </c>
      <c r="F793" s="51">
        <f t="shared" si="170"/>
        <v>1365</v>
      </c>
      <c r="G793" s="51">
        <f t="shared" si="166"/>
        <v>6.99</v>
      </c>
      <c r="H793" s="51">
        <f t="shared" si="167"/>
        <v>1747.5</v>
      </c>
      <c r="I793" s="54">
        <f t="shared" si="168"/>
        <v>6.9554407286770062E-6</v>
      </c>
      <c r="K793" s="7" t="s">
        <v>159</v>
      </c>
      <c r="L793" s="12" t="s">
        <v>2144</v>
      </c>
      <c r="M793" s="85"/>
      <c r="N793" s="2">
        <v>5.48</v>
      </c>
      <c r="P793" s="2">
        <v>5.48</v>
      </c>
      <c r="R793" s="2" t="str">
        <f t="shared" si="169"/>
        <v>OK</v>
      </c>
    </row>
    <row r="794" spans="1:18">
      <c r="A794" s="32" t="s">
        <v>3522</v>
      </c>
      <c r="B794" s="13" t="s">
        <v>2147</v>
      </c>
      <c r="C794" s="14" t="s">
        <v>13</v>
      </c>
      <c r="D794" s="24">
        <v>250</v>
      </c>
      <c r="E794" s="50">
        <f t="shared" si="165"/>
        <v>3.31</v>
      </c>
      <c r="F794" s="51">
        <f t="shared" si="170"/>
        <v>827.5</v>
      </c>
      <c r="G794" s="51">
        <f t="shared" si="166"/>
        <v>4.24</v>
      </c>
      <c r="H794" s="51">
        <f t="shared" si="167"/>
        <v>1060</v>
      </c>
      <c r="I794" s="54">
        <f t="shared" si="168"/>
        <v>4.2190370085251081E-6</v>
      </c>
      <c r="K794" s="7" t="s">
        <v>159</v>
      </c>
      <c r="L794" s="12" t="s">
        <v>2146</v>
      </c>
      <c r="M794" s="85"/>
      <c r="N794" s="2">
        <v>3.32</v>
      </c>
      <c r="P794" s="2">
        <v>3.32</v>
      </c>
      <c r="R794" s="2" t="str">
        <f t="shared" si="169"/>
        <v>OK</v>
      </c>
    </row>
    <row r="795" spans="1:18">
      <c r="A795" s="32" t="s">
        <v>3523</v>
      </c>
      <c r="B795" s="13" t="s">
        <v>353</v>
      </c>
      <c r="C795" s="14" t="s">
        <v>13</v>
      </c>
      <c r="D795" s="24">
        <v>250</v>
      </c>
      <c r="E795" s="50">
        <f t="shared" si="165"/>
        <v>3.83</v>
      </c>
      <c r="F795" s="51">
        <f t="shared" si="170"/>
        <v>957.5</v>
      </c>
      <c r="G795" s="51">
        <f t="shared" si="166"/>
        <v>4.9000000000000004</v>
      </c>
      <c r="H795" s="51">
        <f t="shared" si="167"/>
        <v>1225</v>
      </c>
      <c r="I795" s="54">
        <f t="shared" si="168"/>
        <v>4.8757739013615637E-6</v>
      </c>
      <c r="K795" s="7" t="s">
        <v>12</v>
      </c>
      <c r="L795" s="12" t="s">
        <v>352</v>
      </c>
      <c r="M795" s="85"/>
      <c r="N795" s="2">
        <v>3.84</v>
      </c>
      <c r="P795" s="2">
        <v>3.84</v>
      </c>
      <c r="R795" s="2" t="str">
        <f t="shared" si="169"/>
        <v>OK</v>
      </c>
    </row>
    <row r="796" spans="1:18" ht="31.5">
      <c r="A796" s="32" t="s">
        <v>3524</v>
      </c>
      <c r="B796" s="13" t="s">
        <v>331</v>
      </c>
      <c r="C796" s="14" t="s">
        <v>13</v>
      </c>
      <c r="D796" s="24">
        <v>500</v>
      </c>
      <c r="E796" s="50">
        <f t="shared" si="165"/>
        <v>2.99</v>
      </c>
      <c r="F796" s="51">
        <f t="shared" si="170"/>
        <v>1495</v>
      </c>
      <c r="G796" s="51">
        <f t="shared" si="166"/>
        <v>3.83</v>
      </c>
      <c r="H796" s="51">
        <f t="shared" si="167"/>
        <v>1915</v>
      </c>
      <c r="I796" s="54">
        <f t="shared" si="168"/>
        <v>7.6221281804958323E-6</v>
      </c>
      <c r="K796" s="7" t="s">
        <v>12</v>
      </c>
      <c r="L796" s="12" t="s">
        <v>330</v>
      </c>
      <c r="M796" s="85"/>
      <c r="N796" s="2">
        <v>3</v>
      </c>
      <c r="P796" s="2">
        <v>3</v>
      </c>
      <c r="R796" s="2" t="str">
        <f t="shared" si="169"/>
        <v>OK</v>
      </c>
    </row>
    <row r="797" spans="1:18" ht="31.5">
      <c r="A797" s="32" t="s">
        <v>3525</v>
      </c>
      <c r="B797" s="13" t="s">
        <v>2177</v>
      </c>
      <c r="C797" s="14" t="s">
        <v>13</v>
      </c>
      <c r="D797" s="15">
        <v>2000</v>
      </c>
      <c r="E797" s="50">
        <f t="shared" si="165"/>
        <v>13.68</v>
      </c>
      <c r="F797" s="51">
        <f t="shared" si="170"/>
        <v>27360</v>
      </c>
      <c r="G797" s="51">
        <f t="shared" si="166"/>
        <v>17.510000000000002</v>
      </c>
      <c r="H797" s="51">
        <f t="shared" si="167"/>
        <v>35020</v>
      </c>
      <c r="I797" s="54">
        <f t="shared" si="168"/>
        <v>1.3938743022504649E-4</v>
      </c>
      <c r="K797" s="7" t="s">
        <v>159</v>
      </c>
      <c r="L797" s="34" t="s">
        <v>2176</v>
      </c>
      <c r="M797" s="85"/>
      <c r="N797" s="2">
        <v>13.72</v>
      </c>
      <c r="P797" s="2">
        <v>13.72</v>
      </c>
      <c r="R797" s="2" t="str">
        <f t="shared" si="169"/>
        <v>OK</v>
      </c>
    </row>
    <row r="798" spans="1:18">
      <c r="A798" s="32" t="s">
        <v>3526</v>
      </c>
      <c r="B798" s="13" t="s">
        <v>2179</v>
      </c>
      <c r="C798" s="14" t="s">
        <v>13</v>
      </c>
      <c r="D798" s="15">
        <v>2000</v>
      </c>
      <c r="E798" s="50">
        <f t="shared" si="165"/>
        <v>13.38</v>
      </c>
      <c r="F798" s="51">
        <f t="shared" si="170"/>
        <v>26760</v>
      </c>
      <c r="G798" s="51">
        <f t="shared" si="166"/>
        <v>17.13</v>
      </c>
      <c r="H798" s="51">
        <f t="shared" si="167"/>
        <v>34260</v>
      </c>
      <c r="I798" s="54">
        <f t="shared" si="168"/>
        <v>1.3636246029440584E-4</v>
      </c>
      <c r="K798" s="7" t="s">
        <v>159</v>
      </c>
      <c r="L798" s="34" t="s">
        <v>2178</v>
      </c>
      <c r="M798" s="85"/>
      <c r="N798" s="2">
        <v>13.42</v>
      </c>
      <c r="P798" s="2">
        <v>13.42</v>
      </c>
      <c r="R798" s="2" t="str">
        <f t="shared" si="169"/>
        <v>OK</v>
      </c>
    </row>
    <row r="799" spans="1:18">
      <c r="A799" s="32" t="s">
        <v>3527</v>
      </c>
      <c r="B799" s="13" t="s">
        <v>2183</v>
      </c>
      <c r="C799" s="14" t="s">
        <v>13</v>
      </c>
      <c r="D799" s="15">
        <v>2000</v>
      </c>
      <c r="E799" s="50">
        <f t="shared" ref="E799:E811" si="171">ROUND(N799*$N$4,2)</f>
        <v>13.81</v>
      </c>
      <c r="F799" s="51">
        <f t="shared" si="170"/>
        <v>27620</v>
      </c>
      <c r="G799" s="51">
        <f t="shared" ref="G799:G811" si="172">ROUND(E799*(1+$I$1),2)</f>
        <v>17.68</v>
      </c>
      <c r="H799" s="51">
        <f t="shared" ref="H799:H811" si="173">ROUND(D799*G799,2)</f>
        <v>35360</v>
      </c>
      <c r="I799" s="54">
        <f t="shared" si="168"/>
        <v>1.407407062466489E-4</v>
      </c>
      <c r="K799" s="7" t="s">
        <v>159</v>
      </c>
      <c r="L799" s="34" t="s">
        <v>2182</v>
      </c>
      <c r="M799" s="85"/>
      <c r="N799" s="2">
        <v>13.85</v>
      </c>
      <c r="P799" s="2">
        <v>13.85</v>
      </c>
      <c r="R799" s="2" t="str">
        <f t="shared" si="169"/>
        <v>OK</v>
      </c>
    </row>
    <row r="800" spans="1:18">
      <c r="A800" s="32" t="s">
        <v>3528</v>
      </c>
      <c r="B800" s="13" t="s">
        <v>672</v>
      </c>
      <c r="C800" s="14" t="s">
        <v>135</v>
      </c>
      <c r="D800" s="15">
        <v>2000</v>
      </c>
      <c r="E800" s="50">
        <f t="shared" si="171"/>
        <v>23.18</v>
      </c>
      <c r="F800" s="51">
        <f t="shared" si="170"/>
        <v>46360</v>
      </c>
      <c r="G800" s="51">
        <f t="shared" si="172"/>
        <v>29.67</v>
      </c>
      <c r="H800" s="51">
        <f t="shared" si="173"/>
        <v>59340</v>
      </c>
      <c r="I800" s="54">
        <f t="shared" si="168"/>
        <v>2.361864680055471E-4</v>
      </c>
      <c r="K800" s="7" t="s">
        <v>12</v>
      </c>
      <c r="L800" s="34" t="s">
        <v>671</v>
      </c>
      <c r="M800" s="85"/>
      <c r="N800" s="2">
        <v>23.25</v>
      </c>
      <c r="P800" s="2">
        <v>23.25</v>
      </c>
      <c r="R800" s="2" t="str">
        <f t="shared" si="169"/>
        <v>OK</v>
      </c>
    </row>
    <row r="801" spans="1:18">
      <c r="A801" s="32" t="s">
        <v>3529</v>
      </c>
      <c r="B801" s="13" t="s">
        <v>668</v>
      </c>
      <c r="C801" s="14" t="s">
        <v>13</v>
      </c>
      <c r="D801" s="15">
        <v>2000</v>
      </c>
      <c r="E801" s="50">
        <f t="shared" si="171"/>
        <v>22.55</v>
      </c>
      <c r="F801" s="51">
        <f t="shared" si="170"/>
        <v>45100</v>
      </c>
      <c r="G801" s="51">
        <f t="shared" si="172"/>
        <v>28.86</v>
      </c>
      <c r="H801" s="51">
        <f t="shared" si="173"/>
        <v>57720</v>
      </c>
      <c r="I801" s="54">
        <f t="shared" si="168"/>
        <v>2.2973850578497098E-4</v>
      </c>
      <c r="K801" s="7" t="s">
        <v>12</v>
      </c>
      <c r="L801" s="34" t="s">
        <v>667</v>
      </c>
      <c r="M801" s="85"/>
      <c r="N801" s="2">
        <v>22.62</v>
      </c>
      <c r="P801" s="2">
        <v>22.62</v>
      </c>
      <c r="R801" s="2" t="str">
        <f t="shared" si="169"/>
        <v>OK</v>
      </c>
    </row>
    <row r="802" spans="1:18">
      <c r="A802" s="32" t="s">
        <v>3530</v>
      </c>
      <c r="B802" s="13" t="s">
        <v>670</v>
      </c>
      <c r="C802" s="14" t="s">
        <v>13</v>
      </c>
      <c r="D802" s="15">
        <v>2000</v>
      </c>
      <c r="E802" s="50">
        <f t="shared" si="171"/>
        <v>22.55</v>
      </c>
      <c r="F802" s="51">
        <f t="shared" si="170"/>
        <v>45100</v>
      </c>
      <c r="G802" s="51">
        <f t="shared" si="172"/>
        <v>28.86</v>
      </c>
      <c r="H802" s="51">
        <f t="shared" si="173"/>
        <v>57720</v>
      </c>
      <c r="I802" s="54">
        <f t="shared" si="168"/>
        <v>2.2973850578497098E-4</v>
      </c>
      <c r="K802" s="7" t="s">
        <v>12</v>
      </c>
      <c r="L802" s="34" t="s">
        <v>669</v>
      </c>
      <c r="M802" s="85"/>
      <c r="N802" s="2">
        <v>22.62</v>
      </c>
      <c r="P802" s="2">
        <v>22.62</v>
      </c>
      <c r="R802" s="2" t="str">
        <f t="shared" si="169"/>
        <v>OK</v>
      </c>
    </row>
    <row r="803" spans="1:18" ht="31.5">
      <c r="A803" s="32" t="s">
        <v>3531</v>
      </c>
      <c r="B803" s="13" t="s">
        <v>2181</v>
      </c>
      <c r="C803" s="14" t="s">
        <v>135</v>
      </c>
      <c r="D803" s="15">
        <v>2000</v>
      </c>
      <c r="E803" s="50">
        <f t="shared" si="171"/>
        <v>20.75</v>
      </c>
      <c r="F803" s="51">
        <f t="shared" si="170"/>
        <v>41500</v>
      </c>
      <c r="G803" s="51">
        <f t="shared" si="172"/>
        <v>26.56</v>
      </c>
      <c r="H803" s="51">
        <f t="shared" si="173"/>
        <v>53120</v>
      </c>
      <c r="I803" s="54">
        <f t="shared" si="168"/>
        <v>2.114294772574092E-4</v>
      </c>
      <c r="K803" s="7" t="s">
        <v>159</v>
      </c>
      <c r="L803" s="34" t="s">
        <v>2180</v>
      </c>
      <c r="M803" s="85"/>
      <c r="N803" s="2">
        <v>20.81</v>
      </c>
      <c r="P803" s="2">
        <v>20.81</v>
      </c>
      <c r="R803" s="2" t="str">
        <f t="shared" si="169"/>
        <v>OK</v>
      </c>
    </row>
    <row r="804" spans="1:18" ht="31.5">
      <c r="A804" s="32" t="s">
        <v>3532</v>
      </c>
      <c r="B804" s="13" t="s">
        <v>679</v>
      </c>
      <c r="C804" s="14" t="s">
        <v>162</v>
      </c>
      <c r="D804" s="15">
        <v>10</v>
      </c>
      <c r="E804" s="50">
        <f t="shared" si="171"/>
        <v>11227.12</v>
      </c>
      <c r="F804" s="51">
        <f t="shared" si="170"/>
        <v>112271.2</v>
      </c>
      <c r="G804" s="51">
        <f t="shared" si="172"/>
        <v>14370.71</v>
      </c>
      <c r="H804" s="51">
        <f t="shared" si="173"/>
        <v>143707.1</v>
      </c>
      <c r="I804" s="54">
        <f t="shared" si="168"/>
        <v>5.7198638989416851E-4</v>
      </c>
      <c r="K804" s="7" t="s">
        <v>677</v>
      </c>
      <c r="L804" s="34">
        <v>102105</v>
      </c>
      <c r="M804" s="85"/>
      <c r="N804" s="2">
        <v>11260.9</v>
      </c>
      <c r="P804" s="2">
        <v>11260.9</v>
      </c>
      <c r="R804" s="2" t="str">
        <f t="shared" si="169"/>
        <v>OK</v>
      </c>
    </row>
    <row r="805" spans="1:18" ht="31.5">
      <c r="A805" s="32" t="s">
        <v>3533</v>
      </c>
      <c r="B805" s="13" t="s">
        <v>680</v>
      </c>
      <c r="C805" s="14" t="s">
        <v>162</v>
      </c>
      <c r="D805" s="15">
        <v>10</v>
      </c>
      <c r="E805" s="50">
        <f t="shared" si="171"/>
        <v>14072.64</v>
      </c>
      <c r="F805" s="51">
        <f t="shared" si="170"/>
        <v>140726.39999999999</v>
      </c>
      <c r="G805" s="51">
        <f t="shared" si="172"/>
        <v>18012.98</v>
      </c>
      <c r="H805" s="51">
        <f t="shared" si="173"/>
        <v>180129.8</v>
      </c>
      <c r="I805" s="54">
        <f t="shared" si="168"/>
        <v>7.1695687975304335E-4</v>
      </c>
      <c r="K805" s="7" t="s">
        <v>677</v>
      </c>
      <c r="L805" s="34">
        <v>102106</v>
      </c>
      <c r="M805" s="85"/>
      <c r="N805" s="2">
        <v>14114.98</v>
      </c>
      <c r="P805" s="2">
        <v>14114.98</v>
      </c>
      <c r="R805" s="2" t="str">
        <f t="shared" si="169"/>
        <v>OK</v>
      </c>
    </row>
    <row r="806" spans="1:18" ht="31.5">
      <c r="A806" s="32" t="s">
        <v>3534</v>
      </c>
      <c r="B806" s="13" t="s">
        <v>681</v>
      </c>
      <c r="C806" s="14" t="s">
        <v>162</v>
      </c>
      <c r="D806" s="15">
        <v>10</v>
      </c>
      <c r="E806" s="50">
        <f t="shared" si="171"/>
        <v>19622.259999999998</v>
      </c>
      <c r="F806" s="51">
        <f t="shared" si="170"/>
        <v>196222.6</v>
      </c>
      <c r="G806" s="51">
        <f t="shared" si="172"/>
        <v>25116.49</v>
      </c>
      <c r="H806" s="51">
        <f t="shared" si="173"/>
        <v>251164.9</v>
      </c>
      <c r="I806" s="54">
        <f t="shared" si="168"/>
        <v>9.9969246070047923E-4</v>
      </c>
      <c r="K806" s="7" t="s">
        <v>677</v>
      </c>
      <c r="L806" s="34">
        <v>102107</v>
      </c>
      <c r="M806" s="85"/>
      <c r="N806" s="2">
        <v>19681.3</v>
      </c>
      <c r="P806" s="2">
        <v>19681.3</v>
      </c>
      <c r="R806" s="2" t="str">
        <f t="shared" si="169"/>
        <v>OK</v>
      </c>
    </row>
    <row r="807" spans="1:18" ht="31.5">
      <c r="A807" s="32" t="s">
        <v>3535</v>
      </c>
      <c r="B807" s="13" t="s">
        <v>682</v>
      </c>
      <c r="C807" s="14" t="s">
        <v>162</v>
      </c>
      <c r="D807" s="15">
        <v>10</v>
      </c>
      <c r="E807" s="50">
        <f t="shared" si="171"/>
        <v>22844.28</v>
      </c>
      <c r="F807" s="51">
        <f t="shared" si="170"/>
        <v>228442.8</v>
      </c>
      <c r="G807" s="51">
        <f t="shared" si="172"/>
        <v>29240.68</v>
      </c>
      <c r="H807" s="51">
        <f t="shared" si="173"/>
        <v>292406.8</v>
      </c>
      <c r="I807" s="54">
        <f t="shared" si="168"/>
        <v>1.1638444440984902E-3</v>
      </c>
      <c r="K807" s="7" t="s">
        <v>677</v>
      </c>
      <c r="L807" s="34">
        <v>102108</v>
      </c>
      <c r="M807" s="85"/>
      <c r="N807" s="2">
        <v>22913.02</v>
      </c>
      <c r="P807" s="2">
        <v>22913.02</v>
      </c>
      <c r="R807" s="2" t="str">
        <f t="shared" si="169"/>
        <v>OK</v>
      </c>
    </row>
    <row r="808" spans="1:18" ht="31.5">
      <c r="A808" s="32" t="s">
        <v>3536</v>
      </c>
      <c r="B808" s="13" t="s">
        <v>683</v>
      </c>
      <c r="C808" s="14" t="s">
        <v>162</v>
      </c>
      <c r="D808" s="15">
        <v>40</v>
      </c>
      <c r="E808" s="50">
        <f t="shared" si="171"/>
        <v>6413.92</v>
      </c>
      <c r="F808" s="51">
        <f t="shared" si="170"/>
        <v>256556.79999999999</v>
      </c>
      <c r="G808" s="51">
        <f t="shared" si="172"/>
        <v>8209.82</v>
      </c>
      <c r="H808" s="51">
        <f t="shared" si="173"/>
        <v>328392.8</v>
      </c>
      <c r="I808" s="54">
        <f t="shared" si="168"/>
        <v>1.3070767703143246E-3</v>
      </c>
      <c r="K808" s="7" t="s">
        <v>677</v>
      </c>
      <c r="L808" s="34">
        <v>102102</v>
      </c>
      <c r="M808" s="85"/>
      <c r="N808" s="2">
        <v>6433.22</v>
      </c>
      <c r="P808" s="2">
        <v>6433.22</v>
      </c>
      <c r="R808" s="2" t="str">
        <f t="shared" si="169"/>
        <v>OK</v>
      </c>
    </row>
    <row r="809" spans="1:18" ht="31.5">
      <c r="A809" s="32" t="s">
        <v>3537</v>
      </c>
      <c r="B809" s="13" t="s">
        <v>684</v>
      </c>
      <c r="C809" s="14" t="s">
        <v>162</v>
      </c>
      <c r="D809" s="15">
        <v>40</v>
      </c>
      <c r="E809" s="50">
        <f t="shared" si="171"/>
        <v>7134.17</v>
      </c>
      <c r="F809" s="51">
        <f t="shared" si="170"/>
        <v>285366.8</v>
      </c>
      <c r="G809" s="51">
        <f t="shared" si="172"/>
        <v>9131.74</v>
      </c>
      <c r="H809" s="51">
        <f t="shared" si="173"/>
        <v>365269.6</v>
      </c>
      <c r="I809" s="54">
        <f t="shared" si="168"/>
        <v>1.4538546797067573E-3</v>
      </c>
      <c r="K809" s="7" t="s">
        <v>677</v>
      </c>
      <c r="L809" s="34">
        <v>102103</v>
      </c>
      <c r="M809" s="85"/>
      <c r="N809" s="2">
        <v>7155.64</v>
      </c>
      <c r="P809" s="2">
        <v>7155.64</v>
      </c>
      <c r="R809" s="2" t="str">
        <f t="shared" si="169"/>
        <v>OK</v>
      </c>
    </row>
    <row r="810" spans="1:18" ht="31.5">
      <c r="A810" s="32" t="s">
        <v>3538</v>
      </c>
      <c r="B810" s="13" t="s">
        <v>678</v>
      </c>
      <c r="C810" s="14" t="s">
        <v>162</v>
      </c>
      <c r="D810" s="15">
        <v>40</v>
      </c>
      <c r="E810" s="50">
        <f t="shared" si="171"/>
        <v>9141.49</v>
      </c>
      <c r="F810" s="51">
        <f t="shared" si="170"/>
        <v>365659.6</v>
      </c>
      <c r="G810" s="51">
        <f t="shared" si="172"/>
        <v>11701.11</v>
      </c>
      <c r="H810" s="51">
        <f t="shared" si="173"/>
        <v>468044.4</v>
      </c>
      <c r="I810" s="54">
        <f t="shared" si="168"/>
        <v>1.8629213634272918E-3</v>
      </c>
      <c r="K810" s="7" t="s">
        <v>677</v>
      </c>
      <c r="L810" s="34">
        <v>102104</v>
      </c>
      <c r="M810" s="85"/>
      <c r="N810" s="2">
        <v>9169</v>
      </c>
      <c r="P810" s="2">
        <v>9169</v>
      </c>
      <c r="R810" s="2" t="str">
        <f t="shared" si="169"/>
        <v>OK</v>
      </c>
    </row>
    <row r="811" spans="1:18" ht="31.5">
      <c r="A811" s="32" t="s">
        <v>3539</v>
      </c>
      <c r="B811" s="13" t="s">
        <v>566</v>
      </c>
      <c r="C811" s="14" t="s">
        <v>84</v>
      </c>
      <c r="D811" s="15">
        <v>3500</v>
      </c>
      <c r="E811" s="50">
        <f t="shared" si="171"/>
        <v>9.32</v>
      </c>
      <c r="F811" s="51">
        <f t="shared" si="170"/>
        <v>32620</v>
      </c>
      <c r="G811" s="51">
        <f t="shared" si="172"/>
        <v>11.93</v>
      </c>
      <c r="H811" s="51">
        <f t="shared" si="173"/>
        <v>41755</v>
      </c>
      <c r="I811" s="54">
        <f t="shared" si="168"/>
        <v>1.6619423612355272E-4</v>
      </c>
      <c r="K811" s="28" t="s">
        <v>12</v>
      </c>
      <c r="L811" s="34" t="s">
        <v>565</v>
      </c>
      <c r="M811" s="85"/>
      <c r="N811" s="2">
        <v>9.35</v>
      </c>
      <c r="P811" s="2">
        <v>9.35</v>
      </c>
      <c r="R811" s="2" t="str">
        <f t="shared" si="169"/>
        <v>OK</v>
      </c>
    </row>
    <row r="812" spans="1:18">
      <c r="A812" s="3">
        <v>32</v>
      </c>
      <c r="B812" s="36" t="s">
        <v>816</v>
      </c>
      <c r="C812" s="20" t="s">
        <v>56</v>
      </c>
      <c r="D812" s="6" t="s">
        <v>56</v>
      </c>
      <c r="E812" s="6"/>
      <c r="F812" s="6"/>
      <c r="G812" s="6"/>
      <c r="H812" s="61">
        <f>SUM(H813:H880)</f>
        <v>2273798.9</v>
      </c>
      <c r="I812" s="62">
        <f t="shared" si="168"/>
        <v>9.0502280273996993E-3</v>
      </c>
      <c r="K812" s="4"/>
      <c r="L812" s="5"/>
      <c r="R812" s="2" t="str">
        <f t="shared" si="169"/>
        <v>OK</v>
      </c>
    </row>
    <row r="813" spans="1:18">
      <c r="A813" s="7" t="s">
        <v>1145</v>
      </c>
      <c r="B813" s="9" t="s">
        <v>2254</v>
      </c>
      <c r="C813" s="10" t="s">
        <v>13</v>
      </c>
      <c r="D813" s="11">
        <v>200</v>
      </c>
      <c r="E813" s="50">
        <f t="shared" ref="E813:E876" si="174">ROUND(N813*$N$4,2)</f>
        <v>19.809999999999999</v>
      </c>
      <c r="F813" s="51">
        <f t="shared" ref="F813:F842" si="175">ROUND(D813*E813,2)</f>
        <v>3962</v>
      </c>
      <c r="G813" s="51">
        <f t="shared" ref="G813:G876" si="176">ROUND(E813*(1+$I$1),2)</f>
        <v>25.36</v>
      </c>
      <c r="H813" s="51">
        <f t="shared" ref="H813:H876" si="177">ROUND(D813*G813,2)</f>
        <v>5072</v>
      </c>
      <c r="I813" s="54">
        <f t="shared" si="168"/>
        <v>2.0187694063433349E-5</v>
      </c>
      <c r="K813" s="7" t="s">
        <v>159</v>
      </c>
      <c r="L813" s="38" t="s">
        <v>2253</v>
      </c>
      <c r="N813" s="2">
        <v>19.87</v>
      </c>
      <c r="P813" s="2">
        <v>19.87</v>
      </c>
      <c r="R813" s="2" t="str">
        <f t="shared" si="169"/>
        <v>OK</v>
      </c>
    </row>
    <row r="814" spans="1:18">
      <c r="A814" s="7" t="s">
        <v>1146</v>
      </c>
      <c r="B814" s="13" t="s">
        <v>2254</v>
      </c>
      <c r="C814" s="14" t="s">
        <v>13</v>
      </c>
      <c r="D814" s="15">
        <v>200</v>
      </c>
      <c r="E814" s="50">
        <f t="shared" si="174"/>
        <v>19.809999999999999</v>
      </c>
      <c r="F814" s="51">
        <f t="shared" si="175"/>
        <v>3962</v>
      </c>
      <c r="G814" s="51">
        <f t="shared" si="176"/>
        <v>25.36</v>
      </c>
      <c r="H814" s="51">
        <f t="shared" si="177"/>
        <v>5072</v>
      </c>
      <c r="I814" s="54">
        <f t="shared" si="168"/>
        <v>2.0187694063433349E-5</v>
      </c>
      <c r="K814" s="7" t="s">
        <v>159</v>
      </c>
      <c r="L814" s="34" t="s">
        <v>2253</v>
      </c>
      <c r="N814" s="2">
        <v>19.87</v>
      </c>
      <c r="P814" s="2">
        <v>19.87</v>
      </c>
      <c r="R814" s="2" t="str">
        <f t="shared" si="169"/>
        <v>OK</v>
      </c>
    </row>
    <row r="815" spans="1:18">
      <c r="A815" s="7" t="s">
        <v>1147</v>
      </c>
      <c r="B815" s="13" t="s">
        <v>2250</v>
      </c>
      <c r="C815" s="14" t="s">
        <v>13</v>
      </c>
      <c r="D815" s="15">
        <v>200</v>
      </c>
      <c r="E815" s="50">
        <f t="shared" si="174"/>
        <v>11.57</v>
      </c>
      <c r="F815" s="51">
        <f t="shared" si="175"/>
        <v>2314</v>
      </c>
      <c r="G815" s="51">
        <f t="shared" si="176"/>
        <v>14.81</v>
      </c>
      <c r="H815" s="51">
        <f t="shared" si="177"/>
        <v>2962</v>
      </c>
      <c r="I815" s="54">
        <f t="shared" si="168"/>
        <v>1.1789422282312613E-5</v>
      </c>
      <c r="K815" s="7" t="s">
        <v>159</v>
      </c>
      <c r="L815" s="34" t="s">
        <v>2249</v>
      </c>
      <c r="N815" s="2">
        <v>11.6</v>
      </c>
      <c r="P815" s="2">
        <v>11.6</v>
      </c>
      <c r="R815" s="2" t="str">
        <f t="shared" si="169"/>
        <v>OK</v>
      </c>
    </row>
    <row r="816" spans="1:18">
      <c r="A816" s="7" t="s">
        <v>1148</v>
      </c>
      <c r="B816" s="13" t="s">
        <v>2252</v>
      </c>
      <c r="C816" s="14" t="s">
        <v>13</v>
      </c>
      <c r="D816" s="15">
        <v>200</v>
      </c>
      <c r="E816" s="50">
        <f t="shared" si="174"/>
        <v>14.57</v>
      </c>
      <c r="F816" s="51">
        <f t="shared" si="175"/>
        <v>2914</v>
      </c>
      <c r="G816" s="51">
        <f t="shared" si="176"/>
        <v>18.649999999999999</v>
      </c>
      <c r="H816" s="51">
        <f t="shared" si="177"/>
        <v>3730</v>
      </c>
      <c r="I816" s="54">
        <f t="shared" si="168"/>
        <v>1.4846234001696842E-5</v>
      </c>
      <c r="K816" s="7" t="s">
        <v>159</v>
      </c>
      <c r="L816" s="34" t="s">
        <v>2251</v>
      </c>
      <c r="N816" s="2">
        <v>14.61</v>
      </c>
      <c r="P816" s="2">
        <v>14.61</v>
      </c>
      <c r="R816" s="2" t="str">
        <f t="shared" si="169"/>
        <v>OK</v>
      </c>
    </row>
    <row r="817" spans="1:18">
      <c r="A817" s="7" t="s">
        <v>1151</v>
      </c>
      <c r="B817" s="13" t="s">
        <v>2252</v>
      </c>
      <c r="C817" s="14" t="s">
        <v>13</v>
      </c>
      <c r="D817" s="15">
        <v>200</v>
      </c>
      <c r="E817" s="50">
        <f t="shared" si="174"/>
        <v>14.57</v>
      </c>
      <c r="F817" s="51">
        <f t="shared" si="175"/>
        <v>2914</v>
      </c>
      <c r="G817" s="51">
        <f t="shared" si="176"/>
        <v>18.649999999999999</v>
      </c>
      <c r="H817" s="51">
        <f t="shared" si="177"/>
        <v>3730</v>
      </c>
      <c r="I817" s="54">
        <f t="shared" si="168"/>
        <v>1.4846234001696842E-5</v>
      </c>
      <c r="K817" s="7" t="s">
        <v>159</v>
      </c>
      <c r="L817" s="34" t="s">
        <v>2251</v>
      </c>
      <c r="N817" s="2">
        <v>14.61</v>
      </c>
      <c r="P817" s="2">
        <v>14.61</v>
      </c>
      <c r="R817" s="2" t="str">
        <f t="shared" si="169"/>
        <v>OK</v>
      </c>
    </row>
    <row r="818" spans="1:18">
      <c r="A818" s="7" t="s">
        <v>1152</v>
      </c>
      <c r="B818" s="13" t="s">
        <v>2258</v>
      </c>
      <c r="C818" s="14" t="s">
        <v>13</v>
      </c>
      <c r="D818" s="15">
        <v>50</v>
      </c>
      <c r="E818" s="50">
        <f t="shared" si="174"/>
        <v>418.55</v>
      </c>
      <c r="F818" s="51">
        <f t="shared" si="175"/>
        <v>20927.5</v>
      </c>
      <c r="G818" s="51">
        <f t="shared" si="176"/>
        <v>535.74</v>
      </c>
      <c r="H818" s="51">
        <f t="shared" si="177"/>
        <v>26787</v>
      </c>
      <c r="I818" s="54">
        <f t="shared" si="168"/>
        <v>1.0661824938430384E-4</v>
      </c>
      <c r="K818" s="7" t="s">
        <v>159</v>
      </c>
      <c r="L818" s="34" t="s">
        <v>2257</v>
      </c>
      <c r="N818" s="2">
        <v>419.81</v>
      </c>
      <c r="P818" s="2">
        <v>419.81</v>
      </c>
      <c r="R818" s="2" t="str">
        <f t="shared" si="169"/>
        <v>OK</v>
      </c>
    </row>
    <row r="819" spans="1:18">
      <c r="A819" s="7" t="s">
        <v>1153</v>
      </c>
      <c r="B819" s="13" t="s">
        <v>2256</v>
      </c>
      <c r="C819" s="14" t="s">
        <v>13</v>
      </c>
      <c r="D819" s="15">
        <v>200</v>
      </c>
      <c r="E819" s="50">
        <f t="shared" si="174"/>
        <v>267.76</v>
      </c>
      <c r="F819" s="51">
        <f t="shared" si="175"/>
        <v>53552</v>
      </c>
      <c r="G819" s="51">
        <f t="shared" si="176"/>
        <v>342.73</v>
      </c>
      <c r="H819" s="51">
        <f t="shared" si="177"/>
        <v>68546</v>
      </c>
      <c r="I819" s="54">
        <f t="shared" si="168"/>
        <v>2.7282840640222836E-4</v>
      </c>
      <c r="K819" s="7" t="s">
        <v>159</v>
      </c>
      <c r="L819" s="34" t="s">
        <v>2255</v>
      </c>
      <c r="N819" s="2">
        <v>268.57</v>
      </c>
      <c r="P819" s="2">
        <v>268.57</v>
      </c>
      <c r="R819" s="2" t="str">
        <f t="shared" si="169"/>
        <v>OK</v>
      </c>
    </row>
    <row r="820" spans="1:18">
      <c r="A820" s="7" t="s">
        <v>1156</v>
      </c>
      <c r="B820" s="13" t="s">
        <v>824</v>
      </c>
      <c r="C820" s="14" t="s">
        <v>13</v>
      </c>
      <c r="D820" s="15">
        <v>100</v>
      </c>
      <c r="E820" s="50">
        <f t="shared" si="174"/>
        <v>1091.8599999999999</v>
      </c>
      <c r="F820" s="51">
        <f t="shared" si="175"/>
        <v>109186</v>
      </c>
      <c r="G820" s="51">
        <f t="shared" si="176"/>
        <v>1397.58</v>
      </c>
      <c r="H820" s="51">
        <f t="shared" si="177"/>
        <v>139758</v>
      </c>
      <c r="I820" s="54">
        <f t="shared" si="168"/>
        <v>5.5626808890325667E-4</v>
      </c>
      <c r="K820" s="7" t="s">
        <v>12</v>
      </c>
      <c r="L820" s="34" t="s">
        <v>823</v>
      </c>
      <c r="N820" s="2">
        <v>1095.1500000000001</v>
      </c>
      <c r="P820" s="2">
        <v>1095.1500000000001</v>
      </c>
      <c r="R820" s="2" t="str">
        <f t="shared" si="169"/>
        <v>OK</v>
      </c>
    </row>
    <row r="821" spans="1:18">
      <c r="A821" s="7" t="s">
        <v>1158</v>
      </c>
      <c r="B821" s="13" t="s">
        <v>2262</v>
      </c>
      <c r="C821" s="14" t="s">
        <v>13</v>
      </c>
      <c r="D821" s="15">
        <v>100</v>
      </c>
      <c r="E821" s="50">
        <f t="shared" si="174"/>
        <v>356.05</v>
      </c>
      <c r="F821" s="51">
        <f t="shared" si="175"/>
        <v>35605</v>
      </c>
      <c r="G821" s="51">
        <f t="shared" si="176"/>
        <v>455.74</v>
      </c>
      <c r="H821" s="51">
        <f t="shared" si="177"/>
        <v>45574</v>
      </c>
      <c r="I821" s="54">
        <f t="shared" si="168"/>
        <v>1.8139471002502196E-4</v>
      </c>
      <c r="K821" s="7" t="s">
        <v>159</v>
      </c>
      <c r="L821" s="34" t="s">
        <v>2261</v>
      </c>
      <c r="N821" s="2">
        <v>357.12</v>
      </c>
      <c r="P821" s="2">
        <v>357.12</v>
      </c>
      <c r="R821" s="2" t="str">
        <f t="shared" si="169"/>
        <v>OK</v>
      </c>
    </row>
    <row r="822" spans="1:18">
      <c r="A822" s="7" t="s">
        <v>1161</v>
      </c>
      <c r="B822" s="13" t="s">
        <v>2260</v>
      </c>
      <c r="C822" s="14" t="s">
        <v>13</v>
      </c>
      <c r="D822" s="15">
        <v>100</v>
      </c>
      <c r="E822" s="50">
        <f t="shared" si="174"/>
        <v>243.39</v>
      </c>
      <c r="F822" s="51">
        <f t="shared" si="175"/>
        <v>24339</v>
      </c>
      <c r="G822" s="51">
        <f t="shared" si="176"/>
        <v>311.54000000000002</v>
      </c>
      <c r="H822" s="51">
        <f t="shared" si="177"/>
        <v>31154</v>
      </c>
      <c r="I822" s="54">
        <f t="shared" si="168"/>
        <v>1.2399988581470871E-4</v>
      </c>
      <c r="K822" s="7" t="s">
        <v>159</v>
      </c>
      <c r="L822" s="34" t="s">
        <v>2259</v>
      </c>
      <c r="N822" s="2">
        <v>244.12</v>
      </c>
      <c r="P822" s="2">
        <v>244.12</v>
      </c>
      <c r="R822" s="2" t="str">
        <f t="shared" si="169"/>
        <v>OK</v>
      </c>
    </row>
    <row r="823" spans="1:18" ht="31.5">
      <c r="A823" s="7" t="s">
        <v>1164</v>
      </c>
      <c r="B823" s="13" t="s">
        <v>826</v>
      </c>
      <c r="C823" s="14" t="s">
        <v>13</v>
      </c>
      <c r="D823" s="15">
        <v>200</v>
      </c>
      <c r="E823" s="50">
        <f t="shared" si="174"/>
        <v>122.76</v>
      </c>
      <c r="F823" s="51">
        <f t="shared" si="175"/>
        <v>24552</v>
      </c>
      <c r="G823" s="51">
        <f t="shared" si="176"/>
        <v>157.13</v>
      </c>
      <c r="H823" s="51">
        <f t="shared" si="177"/>
        <v>31426</v>
      </c>
      <c r="I823" s="54">
        <f t="shared" si="168"/>
        <v>1.2508250663199061E-4</v>
      </c>
      <c r="K823" s="7" t="s">
        <v>12</v>
      </c>
      <c r="L823" s="34" t="s">
        <v>825</v>
      </c>
      <c r="N823" s="2">
        <v>123.13</v>
      </c>
      <c r="P823" s="2">
        <v>123.13</v>
      </c>
      <c r="R823" s="2" t="str">
        <f t="shared" si="169"/>
        <v>OK</v>
      </c>
    </row>
    <row r="824" spans="1:18">
      <c r="A824" s="7" t="s">
        <v>1167</v>
      </c>
      <c r="B824" s="13" t="s">
        <v>830</v>
      </c>
      <c r="C824" s="14" t="s">
        <v>13</v>
      </c>
      <c r="D824" s="15">
        <v>180</v>
      </c>
      <c r="E824" s="50">
        <f t="shared" si="174"/>
        <v>89.79</v>
      </c>
      <c r="F824" s="51">
        <f t="shared" si="175"/>
        <v>16162.2</v>
      </c>
      <c r="G824" s="51">
        <f t="shared" si="176"/>
        <v>114.93</v>
      </c>
      <c r="H824" s="51">
        <f t="shared" si="177"/>
        <v>20687.400000000001</v>
      </c>
      <c r="I824" s="54">
        <f t="shared" si="168"/>
        <v>8.2340477556756917E-5</v>
      </c>
      <c r="K824" s="7" t="s">
        <v>12</v>
      </c>
      <c r="L824" s="34" t="s">
        <v>829</v>
      </c>
      <c r="N824" s="2">
        <v>90.06</v>
      </c>
      <c r="P824" s="2">
        <v>90.06</v>
      </c>
      <c r="R824" s="2" t="str">
        <f t="shared" si="169"/>
        <v>OK</v>
      </c>
    </row>
    <row r="825" spans="1:18">
      <c r="A825" s="7" t="s">
        <v>3031</v>
      </c>
      <c r="B825" s="13" t="s">
        <v>828</v>
      </c>
      <c r="C825" s="14" t="s">
        <v>13</v>
      </c>
      <c r="D825" s="15">
        <v>180</v>
      </c>
      <c r="E825" s="50">
        <f t="shared" si="174"/>
        <v>59.87</v>
      </c>
      <c r="F825" s="51">
        <f t="shared" si="175"/>
        <v>10776.6</v>
      </c>
      <c r="G825" s="51">
        <f t="shared" si="176"/>
        <v>76.63</v>
      </c>
      <c r="H825" s="51">
        <f t="shared" si="177"/>
        <v>13793.4</v>
      </c>
      <c r="I825" s="54">
        <f t="shared" si="168"/>
        <v>5.4900816106971911E-5</v>
      </c>
      <c r="K825" s="7" t="s">
        <v>12</v>
      </c>
      <c r="L825" s="34" t="s">
        <v>827</v>
      </c>
      <c r="N825" s="2">
        <v>60.05</v>
      </c>
      <c r="P825" s="2">
        <v>60.05</v>
      </c>
      <c r="R825" s="2" t="str">
        <f t="shared" si="169"/>
        <v>OK</v>
      </c>
    </row>
    <row r="826" spans="1:18">
      <c r="A826" s="7" t="s">
        <v>3032</v>
      </c>
      <c r="B826" s="13" t="s">
        <v>832</v>
      </c>
      <c r="C826" s="14" t="s">
        <v>13</v>
      </c>
      <c r="D826" s="15">
        <v>200</v>
      </c>
      <c r="E826" s="50">
        <f t="shared" si="174"/>
        <v>142.77000000000001</v>
      </c>
      <c r="F826" s="51">
        <f t="shared" si="175"/>
        <v>28554</v>
      </c>
      <c r="G826" s="51">
        <f t="shared" si="176"/>
        <v>182.75</v>
      </c>
      <c r="H826" s="51">
        <f t="shared" si="177"/>
        <v>36550</v>
      </c>
      <c r="I826" s="54">
        <f t="shared" si="168"/>
        <v>1.4547717232225727E-4</v>
      </c>
      <c r="K826" s="7" t="s">
        <v>12</v>
      </c>
      <c r="L826" s="34" t="s">
        <v>831</v>
      </c>
      <c r="N826" s="2">
        <v>143.19999999999999</v>
      </c>
      <c r="P826" s="2">
        <v>143.19999999999999</v>
      </c>
      <c r="R826" s="2" t="str">
        <f t="shared" si="169"/>
        <v>OK</v>
      </c>
    </row>
    <row r="827" spans="1:18">
      <c r="A827" s="7" t="s">
        <v>3033</v>
      </c>
      <c r="B827" s="13" t="s">
        <v>850</v>
      </c>
      <c r="C827" s="14" t="s">
        <v>13</v>
      </c>
      <c r="D827" s="15">
        <v>200</v>
      </c>
      <c r="E827" s="50">
        <f t="shared" si="174"/>
        <v>38.69</v>
      </c>
      <c r="F827" s="51">
        <f t="shared" si="175"/>
        <v>7738</v>
      </c>
      <c r="G827" s="51">
        <f t="shared" si="176"/>
        <v>49.52</v>
      </c>
      <c r="H827" s="51">
        <f t="shared" si="177"/>
        <v>9904</v>
      </c>
      <c r="I827" s="54">
        <f t="shared" si="168"/>
        <v>3.9420134464559122E-5</v>
      </c>
      <c r="K827" s="7" t="s">
        <v>12</v>
      </c>
      <c r="L827" s="34" t="s">
        <v>849</v>
      </c>
      <c r="N827" s="2">
        <v>38.81</v>
      </c>
      <c r="P827" s="2">
        <v>38.81</v>
      </c>
      <c r="R827" s="2" t="str">
        <f t="shared" si="169"/>
        <v>OK</v>
      </c>
    </row>
    <row r="828" spans="1:18">
      <c r="A828" s="7" t="s">
        <v>3034</v>
      </c>
      <c r="B828" s="13" t="s">
        <v>852</v>
      </c>
      <c r="C828" s="14" t="s">
        <v>13</v>
      </c>
      <c r="D828" s="15">
        <v>220</v>
      </c>
      <c r="E828" s="50">
        <f t="shared" si="174"/>
        <v>42.99</v>
      </c>
      <c r="F828" s="51">
        <f t="shared" si="175"/>
        <v>9457.7999999999993</v>
      </c>
      <c r="G828" s="51">
        <f t="shared" si="176"/>
        <v>55.03</v>
      </c>
      <c r="H828" s="51">
        <f t="shared" si="177"/>
        <v>12106.6</v>
      </c>
      <c r="I828" s="54">
        <f t="shared" si="168"/>
        <v>4.8186974950386864E-5</v>
      </c>
      <c r="K828" s="7" t="s">
        <v>12</v>
      </c>
      <c r="L828" s="34" t="s">
        <v>851</v>
      </c>
      <c r="N828" s="2">
        <v>43.12</v>
      </c>
      <c r="P828" s="2">
        <v>43.12</v>
      </c>
      <c r="R828" s="2" t="str">
        <f t="shared" si="169"/>
        <v>OK</v>
      </c>
    </row>
    <row r="829" spans="1:18">
      <c r="A829" s="7" t="s">
        <v>3035</v>
      </c>
      <c r="B829" s="13" t="s">
        <v>854</v>
      </c>
      <c r="C829" s="14" t="s">
        <v>13</v>
      </c>
      <c r="D829" s="15">
        <v>220</v>
      </c>
      <c r="E829" s="50">
        <f t="shared" si="174"/>
        <v>60.81</v>
      </c>
      <c r="F829" s="51">
        <f t="shared" si="175"/>
        <v>13378.2</v>
      </c>
      <c r="G829" s="51">
        <f t="shared" si="176"/>
        <v>77.84</v>
      </c>
      <c r="H829" s="51">
        <f t="shared" si="177"/>
        <v>17124.8</v>
      </c>
      <c r="I829" s="54">
        <f t="shared" si="168"/>
        <v>6.8160532984519595E-5</v>
      </c>
      <c r="K829" s="7" t="s">
        <v>12</v>
      </c>
      <c r="L829" s="34" t="s">
        <v>853</v>
      </c>
      <c r="N829" s="2">
        <v>60.99</v>
      </c>
      <c r="P829" s="2">
        <v>60.99</v>
      </c>
      <c r="R829" s="2" t="str">
        <f t="shared" si="169"/>
        <v>OK</v>
      </c>
    </row>
    <row r="830" spans="1:18">
      <c r="A830" s="7" t="s">
        <v>3036</v>
      </c>
      <c r="B830" s="13" t="s">
        <v>2316</v>
      </c>
      <c r="C830" s="14" t="s">
        <v>13</v>
      </c>
      <c r="D830" s="15">
        <v>220</v>
      </c>
      <c r="E830" s="50">
        <f t="shared" si="174"/>
        <v>43.75</v>
      </c>
      <c r="F830" s="51">
        <f t="shared" si="175"/>
        <v>9625</v>
      </c>
      <c r="G830" s="51">
        <f t="shared" si="176"/>
        <v>56</v>
      </c>
      <c r="H830" s="51">
        <f t="shared" si="177"/>
        <v>12320</v>
      </c>
      <c r="I830" s="54">
        <f t="shared" si="168"/>
        <v>4.9036354665122015E-5</v>
      </c>
      <c r="K830" s="7" t="s">
        <v>159</v>
      </c>
      <c r="L830" s="34" t="s">
        <v>2315</v>
      </c>
      <c r="N830" s="2">
        <v>43.88</v>
      </c>
      <c r="P830" s="2">
        <v>43.88</v>
      </c>
      <c r="R830" s="2" t="str">
        <f t="shared" si="169"/>
        <v>OK</v>
      </c>
    </row>
    <row r="831" spans="1:18">
      <c r="A831" s="7" t="s">
        <v>3037</v>
      </c>
      <c r="B831" s="13" t="s">
        <v>2313</v>
      </c>
      <c r="C831" s="14" t="s">
        <v>13</v>
      </c>
      <c r="D831" s="15">
        <v>220</v>
      </c>
      <c r="E831" s="50">
        <f t="shared" si="174"/>
        <v>90.3</v>
      </c>
      <c r="F831" s="51">
        <f t="shared" si="175"/>
        <v>19866</v>
      </c>
      <c r="G831" s="51">
        <f t="shared" si="176"/>
        <v>115.58</v>
      </c>
      <c r="H831" s="51">
        <f t="shared" si="177"/>
        <v>25427.599999999999</v>
      </c>
      <c r="I831" s="54">
        <f t="shared" si="168"/>
        <v>1.0120753343205003E-4</v>
      </c>
      <c r="K831" s="7" t="s">
        <v>159</v>
      </c>
      <c r="L831" s="34" t="s">
        <v>2310</v>
      </c>
      <c r="N831" s="2">
        <v>90.57</v>
      </c>
      <c r="P831" s="2">
        <v>90.57</v>
      </c>
      <c r="R831" s="2" t="str">
        <f t="shared" si="169"/>
        <v>OK</v>
      </c>
    </row>
    <row r="832" spans="1:18">
      <c r="A832" s="7" t="s">
        <v>3038</v>
      </c>
      <c r="B832" s="13" t="s">
        <v>2314</v>
      </c>
      <c r="C832" s="14" t="s">
        <v>13</v>
      </c>
      <c r="D832" s="15">
        <v>220</v>
      </c>
      <c r="E832" s="50">
        <f t="shared" si="174"/>
        <v>76.58</v>
      </c>
      <c r="F832" s="51">
        <f t="shared" si="175"/>
        <v>16847.599999999999</v>
      </c>
      <c r="G832" s="51">
        <f t="shared" si="176"/>
        <v>98.02</v>
      </c>
      <c r="H832" s="51">
        <f t="shared" si="177"/>
        <v>21564.400000000001</v>
      </c>
      <c r="I832" s="54">
        <f t="shared" si="168"/>
        <v>8.5831133647772494E-5</v>
      </c>
      <c r="K832" s="7" t="s">
        <v>159</v>
      </c>
      <c r="L832" s="34" t="s">
        <v>2311</v>
      </c>
      <c r="N832" s="2">
        <v>76.81</v>
      </c>
      <c r="P832" s="2">
        <v>76.81</v>
      </c>
      <c r="R832" s="2" t="str">
        <f t="shared" si="169"/>
        <v>OK</v>
      </c>
    </row>
    <row r="833" spans="1:18">
      <c r="A833" s="7" t="s">
        <v>3039</v>
      </c>
      <c r="B833" s="13" t="s">
        <v>2307</v>
      </c>
      <c r="C833" s="14" t="s">
        <v>13</v>
      </c>
      <c r="D833" s="15">
        <v>220</v>
      </c>
      <c r="E833" s="50">
        <f t="shared" si="174"/>
        <v>37.549999999999997</v>
      </c>
      <c r="F833" s="51">
        <f t="shared" si="175"/>
        <v>8261</v>
      </c>
      <c r="G833" s="51">
        <f t="shared" si="176"/>
        <v>48.06</v>
      </c>
      <c r="H833" s="51">
        <f t="shared" si="177"/>
        <v>10573.2</v>
      </c>
      <c r="I833" s="54">
        <f t="shared" si="168"/>
        <v>4.2083700092960075E-5</v>
      </c>
      <c r="K833" s="7" t="s">
        <v>159</v>
      </c>
      <c r="L833" s="34" t="s">
        <v>2305</v>
      </c>
      <c r="N833" s="2">
        <v>37.659999999999997</v>
      </c>
      <c r="P833" s="2">
        <v>37.659999999999997</v>
      </c>
      <c r="R833" s="2" t="str">
        <f t="shared" si="169"/>
        <v>OK</v>
      </c>
    </row>
    <row r="834" spans="1:18">
      <c r="A834" s="7" t="s">
        <v>3040</v>
      </c>
      <c r="B834" s="13" t="s">
        <v>2307</v>
      </c>
      <c r="C834" s="14" t="s">
        <v>13</v>
      </c>
      <c r="D834" s="15">
        <v>220</v>
      </c>
      <c r="E834" s="50">
        <f t="shared" si="174"/>
        <v>37.549999999999997</v>
      </c>
      <c r="F834" s="51">
        <f t="shared" si="175"/>
        <v>8261</v>
      </c>
      <c r="G834" s="51">
        <f t="shared" si="176"/>
        <v>48.06</v>
      </c>
      <c r="H834" s="51">
        <f t="shared" si="177"/>
        <v>10573.2</v>
      </c>
      <c r="I834" s="54">
        <f t="shared" si="168"/>
        <v>4.2083700092960075E-5</v>
      </c>
      <c r="K834" s="7" t="s">
        <v>159</v>
      </c>
      <c r="L834" s="34" t="s">
        <v>2305</v>
      </c>
      <c r="N834" s="2">
        <v>37.659999999999997</v>
      </c>
      <c r="P834" s="2">
        <v>37.659999999999997</v>
      </c>
      <c r="R834" s="2" t="str">
        <f t="shared" si="169"/>
        <v>OK</v>
      </c>
    </row>
    <row r="835" spans="1:18">
      <c r="A835" s="7" t="s">
        <v>3041</v>
      </c>
      <c r="B835" s="13" t="s">
        <v>2308</v>
      </c>
      <c r="C835" s="14" t="s">
        <v>13</v>
      </c>
      <c r="D835" s="15">
        <v>220</v>
      </c>
      <c r="E835" s="50">
        <f t="shared" si="174"/>
        <v>37.590000000000003</v>
      </c>
      <c r="F835" s="51">
        <f t="shared" si="175"/>
        <v>8269.7999999999993</v>
      </c>
      <c r="G835" s="51">
        <f t="shared" si="176"/>
        <v>48.12</v>
      </c>
      <c r="H835" s="51">
        <f t="shared" si="177"/>
        <v>10586.4</v>
      </c>
      <c r="I835" s="54">
        <f t="shared" si="168"/>
        <v>4.2136239044386984E-5</v>
      </c>
      <c r="K835" s="7" t="s">
        <v>159</v>
      </c>
      <c r="L835" s="34" t="s">
        <v>2306</v>
      </c>
      <c r="N835" s="2">
        <v>37.700000000000003</v>
      </c>
      <c r="P835" s="2">
        <v>37.700000000000003</v>
      </c>
      <c r="R835" s="2" t="str">
        <f t="shared" si="169"/>
        <v>OK</v>
      </c>
    </row>
    <row r="836" spans="1:18">
      <c r="A836" s="7" t="s">
        <v>3042</v>
      </c>
      <c r="B836" s="13" t="s">
        <v>2312</v>
      </c>
      <c r="C836" s="14" t="s">
        <v>13</v>
      </c>
      <c r="D836" s="15">
        <v>220</v>
      </c>
      <c r="E836" s="50">
        <f t="shared" si="174"/>
        <v>31.38</v>
      </c>
      <c r="F836" s="51">
        <f t="shared" si="175"/>
        <v>6903.6</v>
      </c>
      <c r="G836" s="51">
        <f t="shared" si="176"/>
        <v>40.17</v>
      </c>
      <c r="H836" s="51">
        <f t="shared" si="177"/>
        <v>8837.4</v>
      </c>
      <c r="I836" s="54">
        <f t="shared" si="168"/>
        <v>3.5174827980320556E-5</v>
      </c>
      <c r="K836" s="7" t="s">
        <v>159</v>
      </c>
      <c r="L836" s="34" t="s">
        <v>2309</v>
      </c>
      <c r="N836" s="2">
        <v>31.47</v>
      </c>
      <c r="P836" s="2">
        <v>31.47</v>
      </c>
      <c r="R836" s="2" t="str">
        <f t="shared" si="169"/>
        <v>OK</v>
      </c>
    </row>
    <row r="837" spans="1:18">
      <c r="A837" s="7" t="s">
        <v>3043</v>
      </c>
      <c r="B837" s="13" t="s">
        <v>2265</v>
      </c>
      <c r="C837" s="14" t="s">
        <v>13</v>
      </c>
      <c r="D837" s="15">
        <v>250</v>
      </c>
      <c r="E837" s="50">
        <f t="shared" si="174"/>
        <v>16.7</v>
      </c>
      <c r="F837" s="51">
        <f t="shared" si="175"/>
        <v>4175</v>
      </c>
      <c r="G837" s="51">
        <f t="shared" si="176"/>
        <v>21.38</v>
      </c>
      <c r="H837" s="51">
        <f t="shared" si="177"/>
        <v>5345</v>
      </c>
      <c r="I837" s="54">
        <f t="shared" si="168"/>
        <v>2.1274295104308211E-5</v>
      </c>
      <c r="K837" s="7" t="s">
        <v>159</v>
      </c>
      <c r="L837" s="34" t="s">
        <v>2263</v>
      </c>
      <c r="N837" s="2">
        <v>16.75</v>
      </c>
      <c r="P837" s="2">
        <v>16.75</v>
      </c>
      <c r="R837" s="2" t="str">
        <f t="shared" si="169"/>
        <v>OK</v>
      </c>
    </row>
    <row r="838" spans="1:18">
      <c r="A838" s="7" t="s">
        <v>3044</v>
      </c>
      <c r="B838" s="13" t="s">
        <v>2266</v>
      </c>
      <c r="C838" s="14" t="s">
        <v>13</v>
      </c>
      <c r="D838" s="15">
        <v>250</v>
      </c>
      <c r="E838" s="50">
        <f t="shared" si="174"/>
        <v>23.38</v>
      </c>
      <c r="F838" s="51">
        <f t="shared" si="175"/>
        <v>5845</v>
      </c>
      <c r="G838" s="51">
        <f t="shared" si="176"/>
        <v>29.93</v>
      </c>
      <c r="H838" s="51">
        <f t="shared" si="177"/>
        <v>7482.5</v>
      </c>
      <c r="I838" s="54">
        <f t="shared" ref="I838:I901" si="178">H838/$H$1416</f>
        <v>2.9782023034235022E-5</v>
      </c>
      <c r="K838" s="7" t="s">
        <v>159</v>
      </c>
      <c r="L838" s="34" t="s">
        <v>2264</v>
      </c>
      <c r="N838" s="2">
        <v>23.45</v>
      </c>
      <c r="P838" s="2">
        <v>23.45</v>
      </c>
      <c r="R838" s="2" t="str">
        <f t="shared" ref="R838:R901" si="179">IF(E838&lt;=P838,"OK","ERRO")</f>
        <v>OK</v>
      </c>
    </row>
    <row r="839" spans="1:18">
      <c r="A839" s="7" t="s">
        <v>3045</v>
      </c>
      <c r="B839" s="13" t="s">
        <v>834</v>
      </c>
      <c r="C839" s="14" t="s">
        <v>13</v>
      </c>
      <c r="D839" s="15">
        <v>250</v>
      </c>
      <c r="E839" s="50">
        <f t="shared" si="174"/>
        <v>6.65</v>
      </c>
      <c r="F839" s="51">
        <f t="shared" si="175"/>
        <v>1662.5</v>
      </c>
      <c r="G839" s="51">
        <f t="shared" si="176"/>
        <v>8.51</v>
      </c>
      <c r="H839" s="51">
        <f t="shared" si="177"/>
        <v>2127.5</v>
      </c>
      <c r="I839" s="54">
        <f t="shared" si="178"/>
        <v>8.4679256939973286E-6</v>
      </c>
      <c r="K839" s="7" t="s">
        <v>12</v>
      </c>
      <c r="L839" s="34" t="s">
        <v>833</v>
      </c>
      <c r="N839" s="2">
        <v>6.67</v>
      </c>
      <c r="P839" s="2">
        <v>6.67</v>
      </c>
      <c r="R839" s="2" t="str">
        <f t="shared" si="179"/>
        <v>OK</v>
      </c>
    </row>
    <row r="840" spans="1:18">
      <c r="A840" s="7" t="s">
        <v>3046</v>
      </c>
      <c r="B840" s="13" t="s">
        <v>2272</v>
      </c>
      <c r="C840" s="14" t="s">
        <v>13</v>
      </c>
      <c r="D840" s="15">
        <v>200</v>
      </c>
      <c r="E840" s="50">
        <f t="shared" si="174"/>
        <v>14.46</v>
      </c>
      <c r="F840" s="51">
        <f t="shared" si="175"/>
        <v>2892</v>
      </c>
      <c r="G840" s="51">
        <f t="shared" si="176"/>
        <v>18.510000000000002</v>
      </c>
      <c r="H840" s="51">
        <f t="shared" si="177"/>
        <v>3702</v>
      </c>
      <c r="I840" s="54">
        <f t="shared" si="178"/>
        <v>1.4734787741094294E-5</v>
      </c>
      <c r="K840" s="7" t="s">
        <v>159</v>
      </c>
      <c r="L840" s="34" t="s">
        <v>2271</v>
      </c>
      <c r="N840" s="2">
        <v>14.5</v>
      </c>
      <c r="P840" s="2">
        <v>14.5</v>
      </c>
      <c r="R840" s="2" t="str">
        <f t="shared" si="179"/>
        <v>OK</v>
      </c>
    </row>
    <row r="841" spans="1:18">
      <c r="A841" s="7" t="s">
        <v>3047</v>
      </c>
      <c r="B841" s="13" t="s">
        <v>2274</v>
      </c>
      <c r="C841" s="14" t="s">
        <v>13</v>
      </c>
      <c r="D841" s="15">
        <v>200</v>
      </c>
      <c r="E841" s="50">
        <f t="shared" si="174"/>
        <v>15.34</v>
      </c>
      <c r="F841" s="51">
        <f t="shared" si="175"/>
        <v>3068</v>
      </c>
      <c r="G841" s="51">
        <f t="shared" si="176"/>
        <v>19.64</v>
      </c>
      <c r="H841" s="51">
        <f t="shared" si="177"/>
        <v>3928</v>
      </c>
      <c r="I841" s="54">
        <f t="shared" si="178"/>
        <v>1.5634318273100589E-5</v>
      </c>
      <c r="K841" s="7" t="s">
        <v>159</v>
      </c>
      <c r="L841" s="34" t="s">
        <v>2273</v>
      </c>
      <c r="N841" s="2">
        <v>15.39</v>
      </c>
      <c r="P841" s="2">
        <v>15.39</v>
      </c>
      <c r="R841" s="2" t="str">
        <f t="shared" si="179"/>
        <v>OK</v>
      </c>
    </row>
    <row r="842" spans="1:18">
      <c r="A842" s="7" t="s">
        <v>3048</v>
      </c>
      <c r="B842" s="13" t="s">
        <v>2276</v>
      </c>
      <c r="C842" s="14" t="s">
        <v>13</v>
      </c>
      <c r="D842" s="15">
        <v>200</v>
      </c>
      <c r="E842" s="50">
        <f t="shared" si="174"/>
        <v>18.72</v>
      </c>
      <c r="F842" s="51">
        <f t="shared" si="175"/>
        <v>3744</v>
      </c>
      <c r="G842" s="51">
        <f t="shared" si="176"/>
        <v>23.96</v>
      </c>
      <c r="H842" s="51">
        <f t="shared" si="177"/>
        <v>4792</v>
      </c>
      <c r="I842" s="54">
        <f t="shared" si="178"/>
        <v>1.9073231457407848E-5</v>
      </c>
      <c r="K842" s="7" t="s">
        <v>159</v>
      </c>
      <c r="L842" s="34" t="s">
        <v>2275</v>
      </c>
      <c r="N842" s="2">
        <v>18.78</v>
      </c>
      <c r="P842" s="2">
        <v>18.78</v>
      </c>
      <c r="R842" s="2" t="str">
        <f t="shared" si="179"/>
        <v>OK</v>
      </c>
    </row>
    <row r="843" spans="1:18">
      <c r="A843" s="7" t="s">
        <v>3049</v>
      </c>
      <c r="B843" s="13" t="s">
        <v>2270</v>
      </c>
      <c r="C843" s="14" t="s">
        <v>13</v>
      </c>
      <c r="D843" s="15">
        <v>200</v>
      </c>
      <c r="E843" s="50">
        <f t="shared" si="174"/>
        <v>22.54</v>
      </c>
      <c r="F843" s="51">
        <f t="shared" ref="F843:F874" si="180">ROUND(D843*E843,2)</f>
        <v>4508</v>
      </c>
      <c r="G843" s="51">
        <f t="shared" si="176"/>
        <v>28.85</v>
      </c>
      <c r="H843" s="51">
        <f t="shared" si="177"/>
        <v>5770</v>
      </c>
      <c r="I843" s="54">
        <f t="shared" si="178"/>
        <v>2.29658901313112E-5</v>
      </c>
      <c r="K843" s="7" t="s">
        <v>159</v>
      </c>
      <c r="L843" s="34" t="s">
        <v>2269</v>
      </c>
      <c r="N843" s="2">
        <v>22.61</v>
      </c>
      <c r="P843" s="2">
        <v>22.61</v>
      </c>
      <c r="R843" s="2" t="str">
        <f t="shared" si="179"/>
        <v>OK</v>
      </c>
    </row>
    <row r="844" spans="1:18">
      <c r="A844" s="7" t="s">
        <v>3050</v>
      </c>
      <c r="B844" s="13" t="s">
        <v>2268</v>
      </c>
      <c r="C844" s="14" t="s">
        <v>13</v>
      </c>
      <c r="D844" s="15">
        <v>200</v>
      </c>
      <c r="E844" s="50">
        <f t="shared" si="174"/>
        <v>21.5</v>
      </c>
      <c r="F844" s="51">
        <f t="shared" si="180"/>
        <v>4300</v>
      </c>
      <c r="G844" s="51">
        <f t="shared" si="176"/>
        <v>27.52</v>
      </c>
      <c r="H844" s="51">
        <f t="shared" si="177"/>
        <v>5504</v>
      </c>
      <c r="I844" s="54">
        <f t="shared" si="178"/>
        <v>2.1907150655586976E-5</v>
      </c>
      <c r="K844" s="7" t="s">
        <v>159</v>
      </c>
      <c r="L844" s="34" t="s">
        <v>2267</v>
      </c>
      <c r="N844" s="2">
        <v>21.56</v>
      </c>
      <c r="P844" s="2">
        <v>21.56</v>
      </c>
      <c r="R844" s="2" t="str">
        <f t="shared" si="179"/>
        <v>OK</v>
      </c>
    </row>
    <row r="845" spans="1:18" ht="31.5">
      <c r="A845" s="7" t="s">
        <v>3051</v>
      </c>
      <c r="B845" s="13" t="s">
        <v>836</v>
      </c>
      <c r="C845" s="14" t="s">
        <v>13</v>
      </c>
      <c r="D845" s="15">
        <v>200</v>
      </c>
      <c r="E845" s="50">
        <f t="shared" si="174"/>
        <v>19.920000000000002</v>
      </c>
      <c r="F845" s="51">
        <f t="shared" si="180"/>
        <v>3984</v>
      </c>
      <c r="G845" s="51">
        <f t="shared" si="176"/>
        <v>25.5</v>
      </c>
      <c r="H845" s="51">
        <f t="shared" si="177"/>
        <v>5100</v>
      </c>
      <c r="I845" s="54">
        <f t="shared" si="178"/>
        <v>2.0299140324035899E-5</v>
      </c>
      <c r="K845" s="7" t="s">
        <v>12</v>
      </c>
      <c r="L845" s="34" t="s">
        <v>835</v>
      </c>
      <c r="N845" s="2">
        <v>19.98</v>
      </c>
      <c r="P845" s="2">
        <v>19.98</v>
      </c>
      <c r="R845" s="2" t="str">
        <f t="shared" si="179"/>
        <v>OK</v>
      </c>
    </row>
    <row r="846" spans="1:18">
      <c r="A846" s="7" t="s">
        <v>3052</v>
      </c>
      <c r="B846" s="13" t="s">
        <v>848</v>
      </c>
      <c r="C846" s="14" t="s">
        <v>13</v>
      </c>
      <c r="D846" s="15">
        <v>200</v>
      </c>
      <c r="E846" s="50">
        <f t="shared" si="174"/>
        <v>16.95</v>
      </c>
      <c r="F846" s="51">
        <f t="shared" si="180"/>
        <v>3390</v>
      </c>
      <c r="G846" s="51">
        <f t="shared" si="176"/>
        <v>21.7</v>
      </c>
      <c r="H846" s="51">
        <f t="shared" si="177"/>
        <v>4340</v>
      </c>
      <c r="I846" s="54">
        <f t="shared" si="178"/>
        <v>1.7274170393395253E-5</v>
      </c>
      <c r="K846" s="7" t="s">
        <v>12</v>
      </c>
      <c r="L846" s="34" t="s">
        <v>847</v>
      </c>
      <c r="N846" s="2">
        <v>17</v>
      </c>
      <c r="P846" s="2">
        <v>17</v>
      </c>
      <c r="R846" s="2" t="str">
        <f t="shared" si="179"/>
        <v>OK</v>
      </c>
    </row>
    <row r="847" spans="1:18" ht="63">
      <c r="A847" s="7" t="s">
        <v>3053</v>
      </c>
      <c r="B847" s="13" t="s">
        <v>2649</v>
      </c>
      <c r="C847" s="14" t="s">
        <v>13</v>
      </c>
      <c r="D847" s="15">
        <v>200</v>
      </c>
      <c r="E847" s="50">
        <f t="shared" si="174"/>
        <v>26.1</v>
      </c>
      <c r="F847" s="51">
        <f t="shared" si="180"/>
        <v>5220</v>
      </c>
      <c r="G847" s="51">
        <f t="shared" si="176"/>
        <v>33.409999999999997</v>
      </c>
      <c r="H847" s="51">
        <f t="shared" si="177"/>
        <v>6682</v>
      </c>
      <c r="I847" s="54">
        <f t="shared" si="178"/>
        <v>2.6595854048079973E-5</v>
      </c>
      <c r="K847" s="7" t="s">
        <v>677</v>
      </c>
      <c r="L847" s="34">
        <v>94489</v>
      </c>
      <c r="N847" s="2">
        <v>26.18</v>
      </c>
      <c r="P847" s="2">
        <v>26.18</v>
      </c>
      <c r="R847" s="2" t="str">
        <f t="shared" si="179"/>
        <v>OK</v>
      </c>
    </row>
    <row r="848" spans="1:18" ht="63">
      <c r="A848" s="7" t="s">
        <v>3054</v>
      </c>
      <c r="B848" s="13" t="s">
        <v>2650</v>
      </c>
      <c r="C848" s="14" t="s">
        <v>13</v>
      </c>
      <c r="D848" s="15">
        <v>200</v>
      </c>
      <c r="E848" s="50">
        <f t="shared" si="174"/>
        <v>42.84</v>
      </c>
      <c r="F848" s="51">
        <f t="shared" si="180"/>
        <v>8568</v>
      </c>
      <c r="G848" s="51">
        <f t="shared" si="176"/>
        <v>54.84</v>
      </c>
      <c r="H848" s="51">
        <f t="shared" si="177"/>
        <v>10968</v>
      </c>
      <c r="I848" s="54">
        <f t="shared" si="178"/>
        <v>4.3655092367456025E-5</v>
      </c>
      <c r="K848" s="7" t="s">
        <v>677</v>
      </c>
      <c r="L848" s="34">
        <v>94490</v>
      </c>
      <c r="N848" s="2">
        <v>42.97</v>
      </c>
      <c r="P848" s="2">
        <v>42.97</v>
      </c>
      <c r="R848" s="2" t="str">
        <f t="shared" si="179"/>
        <v>OK</v>
      </c>
    </row>
    <row r="849" spans="1:18" ht="63">
      <c r="A849" s="7" t="s">
        <v>3055</v>
      </c>
      <c r="B849" s="13" t="s">
        <v>2651</v>
      </c>
      <c r="C849" s="14" t="s">
        <v>13</v>
      </c>
      <c r="D849" s="15">
        <v>200</v>
      </c>
      <c r="E849" s="50">
        <f t="shared" si="174"/>
        <v>58.76</v>
      </c>
      <c r="F849" s="51">
        <f t="shared" si="180"/>
        <v>11752</v>
      </c>
      <c r="G849" s="51">
        <f t="shared" si="176"/>
        <v>75.209999999999994</v>
      </c>
      <c r="H849" s="51">
        <f t="shared" si="177"/>
        <v>15042</v>
      </c>
      <c r="I849" s="54">
        <f t="shared" si="178"/>
        <v>5.9870523285127057E-5</v>
      </c>
      <c r="K849" s="7" t="s">
        <v>677</v>
      </c>
      <c r="L849" s="34">
        <v>94491</v>
      </c>
      <c r="N849" s="2">
        <v>58.94</v>
      </c>
      <c r="P849" s="2">
        <v>58.94</v>
      </c>
      <c r="R849" s="2" t="str">
        <f t="shared" si="179"/>
        <v>OK</v>
      </c>
    </row>
    <row r="850" spans="1:18" ht="63">
      <c r="A850" s="7" t="s">
        <v>3056</v>
      </c>
      <c r="B850" s="13" t="s">
        <v>2652</v>
      </c>
      <c r="C850" s="14" t="s">
        <v>13</v>
      </c>
      <c r="D850" s="15">
        <v>200</v>
      </c>
      <c r="E850" s="50">
        <f t="shared" si="174"/>
        <v>60.33</v>
      </c>
      <c r="F850" s="51">
        <f t="shared" si="180"/>
        <v>12066</v>
      </c>
      <c r="G850" s="51">
        <f t="shared" si="176"/>
        <v>77.22</v>
      </c>
      <c r="H850" s="51">
        <f t="shared" si="177"/>
        <v>15444</v>
      </c>
      <c r="I850" s="54">
        <f t="shared" si="178"/>
        <v>6.1470573169492235E-5</v>
      </c>
      <c r="K850" s="7" t="s">
        <v>677</v>
      </c>
      <c r="L850" s="34">
        <v>94492</v>
      </c>
      <c r="N850" s="2">
        <v>60.51</v>
      </c>
      <c r="P850" s="2">
        <v>60.51</v>
      </c>
      <c r="R850" s="2" t="str">
        <f t="shared" si="179"/>
        <v>OK</v>
      </c>
    </row>
    <row r="851" spans="1:18" ht="63">
      <c r="A851" s="7" t="s">
        <v>3057</v>
      </c>
      <c r="B851" s="13" t="s">
        <v>2653</v>
      </c>
      <c r="C851" s="14" t="s">
        <v>13</v>
      </c>
      <c r="D851" s="15">
        <v>200</v>
      </c>
      <c r="E851" s="50">
        <f t="shared" si="174"/>
        <v>110.23</v>
      </c>
      <c r="F851" s="51">
        <f t="shared" si="180"/>
        <v>22046</v>
      </c>
      <c r="G851" s="51">
        <f t="shared" si="176"/>
        <v>141.09</v>
      </c>
      <c r="H851" s="51">
        <f t="shared" si="177"/>
        <v>28218</v>
      </c>
      <c r="I851" s="54">
        <f t="shared" si="178"/>
        <v>1.1231394934581274E-4</v>
      </c>
      <c r="K851" s="7" t="s">
        <v>677</v>
      </c>
      <c r="L851" s="34">
        <v>94493</v>
      </c>
      <c r="N851" s="2">
        <v>110.56</v>
      </c>
      <c r="P851" s="2">
        <v>110.56</v>
      </c>
      <c r="R851" s="2" t="str">
        <f t="shared" si="179"/>
        <v>OK</v>
      </c>
    </row>
    <row r="852" spans="1:18" ht="31.5">
      <c r="A852" s="7" t="s">
        <v>3058</v>
      </c>
      <c r="B852" s="13" t="s">
        <v>2302</v>
      </c>
      <c r="C852" s="14" t="s">
        <v>13</v>
      </c>
      <c r="D852" s="15">
        <v>100</v>
      </c>
      <c r="E852" s="50">
        <f t="shared" si="174"/>
        <v>57.37</v>
      </c>
      <c r="F852" s="51">
        <f t="shared" si="180"/>
        <v>5737</v>
      </c>
      <c r="G852" s="51">
        <f t="shared" si="176"/>
        <v>73.430000000000007</v>
      </c>
      <c r="H852" s="51">
        <f t="shared" si="177"/>
        <v>7343</v>
      </c>
      <c r="I852" s="54">
        <f t="shared" si="178"/>
        <v>2.9226781843018744E-5</v>
      </c>
      <c r="K852" s="7" t="s">
        <v>159</v>
      </c>
      <c r="L852" s="34" t="s">
        <v>2297</v>
      </c>
      <c r="N852" s="2">
        <v>57.54</v>
      </c>
      <c r="P852" s="2">
        <v>57.54</v>
      </c>
      <c r="R852" s="2" t="str">
        <f t="shared" si="179"/>
        <v>OK</v>
      </c>
    </row>
    <row r="853" spans="1:18" ht="31.5">
      <c r="A853" s="7" t="s">
        <v>3059</v>
      </c>
      <c r="B853" s="13" t="s">
        <v>2304</v>
      </c>
      <c r="C853" s="14" t="s">
        <v>13</v>
      </c>
      <c r="D853" s="15">
        <v>100</v>
      </c>
      <c r="E853" s="50">
        <f t="shared" si="174"/>
        <v>118.57</v>
      </c>
      <c r="F853" s="51">
        <f t="shared" si="180"/>
        <v>11857</v>
      </c>
      <c r="G853" s="51">
        <f t="shared" si="176"/>
        <v>151.77000000000001</v>
      </c>
      <c r="H853" s="51">
        <f t="shared" si="177"/>
        <v>15177</v>
      </c>
      <c r="I853" s="54">
        <f t="shared" si="178"/>
        <v>6.0407853470175066E-5</v>
      </c>
      <c r="K853" s="7" t="s">
        <v>159</v>
      </c>
      <c r="L853" s="34" t="s">
        <v>2303</v>
      </c>
      <c r="N853" s="2">
        <v>118.93</v>
      </c>
      <c r="P853" s="2">
        <v>118.93</v>
      </c>
      <c r="R853" s="2" t="str">
        <f t="shared" si="179"/>
        <v>OK</v>
      </c>
    </row>
    <row r="854" spans="1:18" ht="31.5">
      <c r="A854" s="7" t="s">
        <v>3540</v>
      </c>
      <c r="B854" s="13" t="s">
        <v>2300</v>
      </c>
      <c r="C854" s="14" t="s">
        <v>13</v>
      </c>
      <c r="D854" s="15">
        <v>100</v>
      </c>
      <c r="E854" s="50">
        <f t="shared" si="174"/>
        <v>78.540000000000006</v>
      </c>
      <c r="F854" s="51">
        <f t="shared" si="180"/>
        <v>7854</v>
      </c>
      <c r="G854" s="51">
        <f t="shared" si="176"/>
        <v>100.53</v>
      </c>
      <c r="H854" s="51">
        <f t="shared" si="177"/>
        <v>10053</v>
      </c>
      <c r="I854" s="54">
        <f t="shared" si="178"/>
        <v>4.0013187779908408E-5</v>
      </c>
      <c r="K854" s="7" t="s">
        <v>159</v>
      </c>
      <c r="L854" s="34" t="s">
        <v>2299</v>
      </c>
      <c r="N854" s="2">
        <v>78.78</v>
      </c>
      <c r="P854" s="2">
        <v>78.78</v>
      </c>
      <c r="R854" s="2" t="str">
        <f t="shared" si="179"/>
        <v>OK</v>
      </c>
    </row>
    <row r="855" spans="1:18" ht="31.5">
      <c r="A855" s="7" t="s">
        <v>3541</v>
      </c>
      <c r="B855" s="13" t="s">
        <v>2301</v>
      </c>
      <c r="C855" s="14" t="s">
        <v>13</v>
      </c>
      <c r="D855" s="15">
        <v>100</v>
      </c>
      <c r="E855" s="50">
        <f t="shared" si="174"/>
        <v>53.87</v>
      </c>
      <c r="F855" s="51">
        <f t="shared" si="180"/>
        <v>5387</v>
      </c>
      <c r="G855" s="51">
        <f t="shared" si="176"/>
        <v>68.95</v>
      </c>
      <c r="H855" s="51">
        <f t="shared" si="177"/>
        <v>6895</v>
      </c>
      <c r="I855" s="54">
        <f t="shared" si="178"/>
        <v>2.7443641673377944E-5</v>
      </c>
      <c r="K855" s="7" t="s">
        <v>159</v>
      </c>
      <c r="L855" s="34" t="s">
        <v>2298</v>
      </c>
      <c r="N855" s="2">
        <v>54.03</v>
      </c>
      <c r="P855" s="2">
        <v>54.03</v>
      </c>
      <c r="R855" s="2" t="str">
        <f t="shared" si="179"/>
        <v>OK</v>
      </c>
    </row>
    <row r="856" spans="1:18" ht="31.5">
      <c r="A856" s="7" t="s">
        <v>3542</v>
      </c>
      <c r="B856" s="13" t="s">
        <v>842</v>
      </c>
      <c r="C856" s="14" t="s">
        <v>13</v>
      </c>
      <c r="D856" s="15">
        <v>100</v>
      </c>
      <c r="E856" s="50">
        <f t="shared" si="174"/>
        <v>75.91</v>
      </c>
      <c r="F856" s="51">
        <f t="shared" si="180"/>
        <v>7591</v>
      </c>
      <c r="G856" s="51">
        <f t="shared" si="176"/>
        <v>97.16</v>
      </c>
      <c r="H856" s="51">
        <f t="shared" si="177"/>
        <v>9716</v>
      </c>
      <c r="I856" s="54">
        <f t="shared" si="178"/>
        <v>3.8671852429084862E-5</v>
      </c>
      <c r="K856" s="7" t="s">
        <v>12</v>
      </c>
      <c r="L856" s="34" t="s">
        <v>841</v>
      </c>
      <c r="N856" s="2">
        <v>76.14</v>
      </c>
      <c r="P856" s="2">
        <v>76.14</v>
      </c>
      <c r="R856" s="2" t="str">
        <f t="shared" si="179"/>
        <v>OK</v>
      </c>
    </row>
    <row r="857" spans="1:18" ht="47.25">
      <c r="A857" s="7" t="s">
        <v>3543</v>
      </c>
      <c r="B857" s="13" t="s">
        <v>845</v>
      </c>
      <c r="C857" s="14" t="s">
        <v>13</v>
      </c>
      <c r="D857" s="15">
        <v>100</v>
      </c>
      <c r="E857" s="50">
        <f t="shared" si="174"/>
        <v>112.42</v>
      </c>
      <c r="F857" s="51">
        <f t="shared" si="180"/>
        <v>11242</v>
      </c>
      <c r="G857" s="51">
        <f t="shared" si="176"/>
        <v>143.9</v>
      </c>
      <c r="H857" s="51">
        <f t="shared" si="177"/>
        <v>14390</v>
      </c>
      <c r="I857" s="54">
        <f t="shared" si="178"/>
        <v>5.7275417502524817E-5</v>
      </c>
      <c r="K857" s="7" t="s">
        <v>12</v>
      </c>
      <c r="L857" s="34" t="s">
        <v>844</v>
      </c>
      <c r="N857" s="2">
        <v>112.76</v>
      </c>
      <c r="P857" s="2">
        <v>112.76</v>
      </c>
      <c r="R857" s="2" t="str">
        <f t="shared" si="179"/>
        <v>OK</v>
      </c>
    </row>
    <row r="858" spans="1:18" ht="47.25">
      <c r="A858" s="7" t="s">
        <v>3544</v>
      </c>
      <c r="B858" s="13" t="s">
        <v>846</v>
      </c>
      <c r="C858" s="14" t="s">
        <v>13</v>
      </c>
      <c r="D858" s="15">
        <v>100</v>
      </c>
      <c r="E858" s="50">
        <f t="shared" si="174"/>
        <v>87</v>
      </c>
      <c r="F858" s="51">
        <f t="shared" si="180"/>
        <v>8700</v>
      </c>
      <c r="G858" s="51">
        <f t="shared" si="176"/>
        <v>111.36</v>
      </c>
      <c r="H858" s="51">
        <f t="shared" si="177"/>
        <v>11136</v>
      </c>
      <c r="I858" s="54">
        <f t="shared" si="178"/>
        <v>4.4323769931071327E-5</v>
      </c>
      <c r="K858" s="7" t="s">
        <v>12</v>
      </c>
      <c r="L858" s="34" t="s">
        <v>843</v>
      </c>
      <c r="N858" s="2">
        <v>87.26</v>
      </c>
      <c r="P858" s="2">
        <v>87.26</v>
      </c>
      <c r="R858" s="2" t="str">
        <f t="shared" si="179"/>
        <v>OK</v>
      </c>
    </row>
    <row r="859" spans="1:18" ht="47.25">
      <c r="A859" s="7" t="s">
        <v>3545</v>
      </c>
      <c r="B859" s="13" t="s">
        <v>840</v>
      </c>
      <c r="C859" s="14" t="s">
        <v>13</v>
      </c>
      <c r="D859" s="15">
        <v>100</v>
      </c>
      <c r="E859" s="50">
        <f t="shared" si="174"/>
        <v>78.98</v>
      </c>
      <c r="F859" s="51">
        <f t="shared" si="180"/>
        <v>7898</v>
      </c>
      <c r="G859" s="51">
        <f t="shared" si="176"/>
        <v>101.09</v>
      </c>
      <c r="H859" s="51">
        <f t="shared" si="177"/>
        <v>10109</v>
      </c>
      <c r="I859" s="54">
        <f t="shared" si="178"/>
        <v>4.0236080301113509E-5</v>
      </c>
      <c r="K859" s="7" t="s">
        <v>1834</v>
      </c>
      <c r="L859" s="34" t="s">
        <v>839</v>
      </c>
      <c r="N859" s="2">
        <v>79.22</v>
      </c>
      <c r="P859" s="2">
        <v>79.22</v>
      </c>
      <c r="R859" s="2" t="str">
        <f t="shared" si="179"/>
        <v>OK</v>
      </c>
    </row>
    <row r="860" spans="1:18">
      <c r="A860" s="7" t="s">
        <v>3546</v>
      </c>
      <c r="B860" s="13" t="s">
        <v>2294</v>
      </c>
      <c r="C860" s="14" t="s">
        <v>13</v>
      </c>
      <c r="D860" s="15">
        <v>150</v>
      </c>
      <c r="E860" s="50">
        <f t="shared" si="174"/>
        <v>271.77999999999997</v>
      </c>
      <c r="F860" s="51">
        <f t="shared" si="180"/>
        <v>40767</v>
      </c>
      <c r="G860" s="51">
        <f t="shared" si="176"/>
        <v>347.88</v>
      </c>
      <c r="H860" s="51">
        <f t="shared" si="177"/>
        <v>52182</v>
      </c>
      <c r="I860" s="54">
        <f t="shared" si="178"/>
        <v>2.0769602752722377E-4</v>
      </c>
      <c r="K860" s="7" t="s">
        <v>159</v>
      </c>
      <c r="L860" s="34" t="s">
        <v>2285</v>
      </c>
      <c r="N860" s="2">
        <v>272.60000000000002</v>
      </c>
      <c r="P860" s="2">
        <v>272.60000000000002</v>
      </c>
      <c r="R860" s="2" t="str">
        <f t="shared" si="179"/>
        <v>OK</v>
      </c>
    </row>
    <row r="861" spans="1:18">
      <c r="A861" s="7" t="s">
        <v>3547</v>
      </c>
      <c r="B861" s="13" t="s">
        <v>2295</v>
      </c>
      <c r="C861" s="14" t="s">
        <v>13</v>
      </c>
      <c r="D861" s="15">
        <v>150</v>
      </c>
      <c r="E861" s="50">
        <f t="shared" si="174"/>
        <v>436.41</v>
      </c>
      <c r="F861" s="51">
        <f t="shared" si="180"/>
        <v>65461.5</v>
      </c>
      <c r="G861" s="51">
        <f t="shared" si="176"/>
        <v>558.6</v>
      </c>
      <c r="H861" s="51">
        <f t="shared" si="177"/>
        <v>83790</v>
      </c>
      <c r="I861" s="54">
        <f t="shared" si="178"/>
        <v>3.3350293485313095E-4</v>
      </c>
      <c r="K861" s="7" t="s">
        <v>159</v>
      </c>
      <c r="L861" s="34" t="s">
        <v>2286</v>
      </c>
      <c r="N861" s="2">
        <v>437.72</v>
      </c>
      <c r="P861" s="2">
        <v>437.72</v>
      </c>
      <c r="R861" s="2" t="str">
        <f t="shared" si="179"/>
        <v>OK</v>
      </c>
    </row>
    <row r="862" spans="1:18">
      <c r="A862" s="7" t="s">
        <v>3548</v>
      </c>
      <c r="B862" s="13" t="s">
        <v>2296</v>
      </c>
      <c r="C862" s="14" t="s">
        <v>13</v>
      </c>
      <c r="D862" s="15">
        <v>150</v>
      </c>
      <c r="E862" s="50">
        <f t="shared" si="174"/>
        <v>573.73</v>
      </c>
      <c r="F862" s="51">
        <f t="shared" si="180"/>
        <v>86059.5</v>
      </c>
      <c r="G862" s="51">
        <f t="shared" si="176"/>
        <v>734.37</v>
      </c>
      <c r="H862" s="51">
        <f t="shared" si="177"/>
        <v>110155.5</v>
      </c>
      <c r="I862" s="54">
        <f t="shared" si="178"/>
        <v>4.3844351999300715E-4</v>
      </c>
      <c r="K862" s="7" t="s">
        <v>159</v>
      </c>
      <c r="L862" s="34" t="s">
        <v>2287</v>
      </c>
      <c r="N862" s="2">
        <v>575.46</v>
      </c>
      <c r="P862" s="2">
        <v>575.46</v>
      </c>
      <c r="R862" s="2" t="str">
        <f t="shared" si="179"/>
        <v>OK</v>
      </c>
    </row>
    <row r="863" spans="1:18">
      <c r="A863" s="7" t="s">
        <v>3549</v>
      </c>
      <c r="B863" s="13" t="s">
        <v>2290</v>
      </c>
      <c r="C863" s="14" t="s">
        <v>13</v>
      </c>
      <c r="D863" s="15">
        <v>150</v>
      </c>
      <c r="E863" s="50">
        <f t="shared" si="174"/>
        <v>43.73</v>
      </c>
      <c r="F863" s="51">
        <f t="shared" si="180"/>
        <v>6559.5</v>
      </c>
      <c r="G863" s="51">
        <f t="shared" si="176"/>
        <v>55.97</v>
      </c>
      <c r="H863" s="51">
        <f t="shared" si="177"/>
        <v>8395.5</v>
      </c>
      <c r="I863" s="54">
        <f t="shared" si="178"/>
        <v>3.3415967174596743E-5</v>
      </c>
      <c r="K863" s="7" t="s">
        <v>159</v>
      </c>
      <c r="L863" s="34" t="s">
        <v>2281</v>
      </c>
      <c r="N863" s="2">
        <v>43.86</v>
      </c>
      <c r="P863" s="2">
        <v>43.86</v>
      </c>
      <c r="R863" s="2" t="str">
        <f t="shared" si="179"/>
        <v>OK</v>
      </c>
    </row>
    <row r="864" spans="1:18">
      <c r="A864" s="7" t="s">
        <v>3550</v>
      </c>
      <c r="B864" s="13" t="s">
        <v>2293</v>
      </c>
      <c r="C864" s="14" t="s">
        <v>13</v>
      </c>
      <c r="D864" s="15">
        <v>150</v>
      </c>
      <c r="E864" s="50">
        <f t="shared" si="174"/>
        <v>134.06</v>
      </c>
      <c r="F864" s="51">
        <f t="shared" si="180"/>
        <v>20109</v>
      </c>
      <c r="G864" s="51">
        <f t="shared" si="176"/>
        <v>171.6</v>
      </c>
      <c r="H864" s="51">
        <f t="shared" si="177"/>
        <v>25740</v>
      </c>
      <c r="I864" s="54">
        <f t="shared" si="178"/>
        <v>1.0245095528248706E-4</v>
      </c>
      <c r="K864" s="7" t="s">
        <v>159</v>
      </c>
      <c r="L864" s="34" t="s">
        <v>2284</v>
      </c>
      <c r="N864" s="2">
        <v>134.46</v>
      </c>
      <c r="P864" s="2">
        <v>134.46</v>
      </c>
      <c r="R864" s="2" t="str">
        <f t="shared" si="179"/>
        <v>OK</v>
      </c>
    </row>
    <row r="865" spans="1:18">
      <c r="A865" s="7" t="s">
        <v>3551</v>
      </c>
      <c r="B865" s="13" t="s">
        <v>2292</v>
      </c>
      <c r="C865" s="14" t="s">
        <v>13</v>
      </c>
      <c r="D865" s="15">
        <v>150</v>
      </c>
      <c r="E865" s="50">
        <f t="shared" si="174"/>
        <v>84.68</v>
      </c>
      <c r="F865" s="51">
        <f t="shared" si="180"/>
        <v>12702</v>
      </c>
      <c r="G865" s="51">
        <f t="shared" si="176"/>
        <v>108.39</v>
      </c>
      <c r="H865" s="51">
        <f t="shared" si="177"/>
        <v>16258.5</v>
      </c>
      <c r="I865" s="54">
        <f t="shared" si="178"/>
        <v>6.4712465285948564E-5</v>
      </c>
      <c r="K865" s="7" t="s">
        <v>159</v>
      </c>
      <c r="L865" s="34" t="s">
        <v>2283</v>
      </c>
      <c r="N865" s="2">
        <v>84.93</v>
      </c>
      <c r="P865" s="2">
        <v>84.93</v>
      </c>
      <c r="R865" s="2" t="str">
        <f t="shared" si="179"/>
        <v>OK</v>
      </c>
    </row>
    <row r="866" spans="1:18">
      <c r="A866" s="7" t="s">
        <v>3552</v>
      </c>
      <c r="B866" s="13" t="s">
        <v>2291</v>
      </c>
      <c r="C866" s="14" t="s">
        <v>13</v>
      </c>
      <c r="D866" s="15">
        <v>150</v>
      </c>
      <c r="E866" s="50">
        <f t="shared" si="174"/>
        <v>77.5</v>
      </c>
      <c r="F866" s="51">
        <f t="shared" si="180"/>
        <v>11625</v>
      </c>
      <c r="G866" s="51">
        <f t="shared" si="176"/>
        <v>99.2</v>
      </c>
      <c r="H866" s="51">
        <f t="shared" si="177"/>
        <v>14880</v>
      </c>
      <c r="I866" s="54">
        <f t="shared" si="178"/>
        <v>5.9225727063069441E-5</v>
      </c>
      <c r="K866" s="7" t="s">
        <v>159</v>
      </c>
      <c r="L866" s="34" t="s">
        <v>2282</v>
      </c>
      <c r="N866" s="2">
        <v>77.73</v>
      </c>
      <c r="P866" s="2">
        <v>77.73</v>
      </c>
      <c r="R866" s="2" t="str">
        <f t="shared" si="179"/>
        <v>OK</v>
      </c>
    </row>
    <row r="867" spans="1:18">
      <c r="A867" s="7" t="s">
        <v>3553</v>
      </c>
      <c r="B867" s="13" t="s">
        <v>2288</v>
      </c>
      <c r="C867" s="14" t="s">
        <v>13</v>
      </c>
      <c r="D867" s="15">
        <v>150</v>
      </c>
      <c r="E867" s="50">
        <f t="shared" si="174"/>
        <v>44.78</v>
      </c>
      <c r="F867" s="51">
        <f t="shared" si="180"/>
        <v>6717</v>
      </c>
      <c r="G867" s="51">
        <f t="shared" si="176"/>
        <v>57.32</v>
      </c>
      <c r="H867" s="51">
        <f t="shared" si="177"/>
        <v>8598</v>
      </c>
      <c r="I867" s="54">
        <f t="shared" si="178"/>
        <v>3.4221962452168754E-5</v>
      </c>
      <c r="K867" s="7" t="s">
        <v>159</v>
      </c>
      <c r="L867" s="34" t="s">
        <v>2279</v>
      </c>
      <c r="N867" s="2">
        <v>44.91</v>
      </c>
      <c r="P867" s="2">
        <v>44.91</v>
      </c>
      <c r="R867" s="2" t="str">
        <f t="shared" si="179"/>
        <v>OK</v>
      </c>
    </row>
    <row r="868" spans="1:18">
      <c r="A868" s="7" t="s">
        <v>3554</v>
      </c>
      <c r="B868" s="13" t="s">
        <v>2289</v>
      </c>
      <c r="C868" s="14" t="s">
        <v>13</v>
      </c>
      <c r="D868" s="15">
        <v>150</v>
      </c>
      <c r="E868" s="50">
        <f t="shared" si="174"/>
        <v>34.69</v>
      </c>
      <c r="F868" s="51">
        <f t="shared" si="180"/>
        <v>5203.5</v>
      </c>
      <c r="G868" s="51">
        <f t="shared" si="176"/>
        <v>44.4</v>
      </c>
      <c r="H868" s="51">
        <f t="shared" si="177"/>
        <v>6660</v>
      </c>
      <c r="I868" s="54">
        <f t="shared" si="178"/>
        <v>2.6508289129035114E-5</v>
      </c>
      <c r="K868" s="7" t="s">
        <v>159</v>
      </c>
      <c r="L868" s="34" t="s">
        <v>2280</v>
      </c>
      <c r="N868" s="2">
        <v>34.79</v>
      </c>
      <c r="P868" s="2">
        <v>34.79</v>
      </c>
      <c r="R868" s="2" t="str">
        <f t="shared" si="179"/>
        <v>OK</v>
      </c>
    </row>
    <row r="869" spans="1:18" ht="31.5">
      <c r="A869" s="7" t="s">
        <v>3555</v>
      </c>
      <c r="B869" s="13" t="s">
        <v>837</v>
      </c>
      <c r="C869" s="14" t="s">
        <v>13</v>
      </c>
      <c r="D869" s="15">
        <v>200</v>
      </c>
      <c r="E869" s="50">
        <f t="shared" si="174"/>
        <v>56.59</v>
      </c>
      <c r="F869" s="51">
        <f t="shared" si="180"/>
        <v>11318</v>
      </c>
      <c r="G869" s="51">
        <f t="shared" si="176"/>
        <v>72.44</v>
      </c>
      <c r="H869" s="51">
        <f t="shared" si="177"/>
        <v>14488</v>
      </c>
      <c r="I869" s="54">
        <f t="shared" si="178"/>
        <v>5.7665479414633742E-5</v>
      </c>
      <c r="K869" s="7" t="s">
        <v>159</v>
      </c>
      <c r="L869" s="34" t="s">
        <v>2277</v>
      </c>
      <c r="N869" s="2">
        <v>56.76</v>
      </c>
      <c r="P869" s="2">
        <v>56.76</v>
      </c>
      <c r="R869" s="2" t="str">
        <f t="shared" si="179"/>
        <v>OK</v>
      </c>
    </row>
    <row r="870" spans="1:18" ht="31.5">
      <c r="A870" s="7" t="s">
        <v>3556</v>
      </c>
      <c r="B870" s="13" t="s">
        <v>838</v>
      </c>
      <c r="C870" s="14" t="s">
        <v>13</v>
      </c>
      <c r="D870" s="15">
        <v>200</v>
      </c>
      <c r="E870" s="50">
        <f t="shared" si="174"/>
        <v>43.45</v>
      </c>
      <c r="F870" s="51">
        <f t="shared" si="180"/>
        <v>8690</v>
      </c>
      <c r="G870" s="51">
        <f t="shared" si="176"/>
        <v>55.62</v>
      </c>
      <c r="H870" s="51">
        <f t="shared" si="177"/>
        <v>11124</v>
      </c>
      <c r="I870" s="54">
        <f t="shared" si="178"/>
        <v>4.4276007247955946E-5</v>
      </c>
      <c r="K870" s="7" t="s">
        <v>159</v>
      </c>
      <c r="L870" s="34" t="s">
        <v>2278</v>
      </c>
      <c r="N870" s="2">
        <v>43.58</v>
      </c>
      <c r="P870" s="2">
        <v>43.58</v>
      </c>
      <c r="R870" s="2" t="str">
        <f t="shared" si="179"/>
        <v>OK</v>
      </c>
    </row>
    <row r="871" spans="1:18">
      <c r="A871" s="7" t="s">
        <v>3557</v>
      </c>
      <c r="B871" s="13" t="s">
        <v>856</v>
      </c>
      <c r="C871" s="14" t="s">
        <v>13</v>
      </c>
      <c r="D871" s="15">
        <v>200</v>
      </c>
      <c r="E871" s="50">
        <f t="shared" si="174"/>
        <v>75.650000000000006</v>
      </c>
      <c r="F871" s="51">
        <f t="shared" si="180"/>
        <v>15130</v>
      </c>
      <c r="G871" s="51">
        <f t="shared" si="176"/>
        <v>96.83</v>
      </c>
      <c r="H871" s="51">
        <f t="shared" si="177"/>
        <v>19366</v>
      </c>
      <c r="I871" s="54">
        <f t="shared" si="178"/>
        <v>7.7081010101035137E-5</v>
      </c>
      <c r="K871" s="7" t="s">
        <v>12</v>
      </c>
      <c r="L871" s="34" t="s">
        <v>855</v>
      </c>
      <c r="N871" s="2">
        <v>75.88</v>
      </c>
      <c r="P871" s="2">
        <v>75.88</v>
      </c>
      <c r="R871" s="2" t="str">
        <f t="shared" si="179"/>
        <v>OK</v>
      </c>
    </row>
    <row r="872" spans="1:18">
      <c r="A872" s="7" t="s">
        <v>3558</v>
      </c>
      <c r="B872" s="13" t="s">
        <v>858</v>
      </c>
      <c r="C872" s="14" t="s">
        <v>13</v>
      </c>
      <c r="D872" s="15">
        <v>200</v>
      </c>
      <c r="E872" s="50">
        <f t="shared" si="174"/>
        <v>95.97</v>
      </c>
      <c r="F872" s="51">
        <f t="shared" si="180"/>
        <v>19194</v>
      </c>
      <c r="G872" s="51">
        <f t="shared" si="176"/>
        <v>122.84</v>
      </c>
      <c r="H872" s="51">
        <f t="shared" si="177"/>
        <v>24568</v>
      </c>
      <c r="I872" s="54">
        <f t="shared" si="178"/>
        <v>9.7786133231551756E-5</v>
      </c>
      <c r="K872" s="7" t="s">
        <v>12</v>
      </c>
      <c r="L872" s="34" t="s">
        <v>857</v>
      </c>
      <c r="N872" s="2">
        <v>96.259999999999991</v>
      </c>
      <c r="P872" s="2">
        <v>96.259999999999991</v>
      </c>
      <c r="R872" s="2" t="str">
        <f t="shared" si="179"/>
        <v>OK</v>
      </c>
    </row>
    <row r="873" spans="1:18" ht="31.5">
      <c r="A873" s="7" t="s">
        <v>3559</v>
      </c>
      <c r="B873" s="13" t="s">
        <v>2330</v>
      </c>
      <c r="C873" s="14" t="s">
        <v>84</v>
      </c>
      <c r="D873" s="15">
        <v>6000</v>
      </c>
      <c r="E873" s="50">
        <f t="shared" si="174"/>
        <v>25.48</v>
      </c>
      <c r="F873" s="51">
        <f t="shared" si="180"/>
        <v>152880</v>
      </c>
      <c r="G873" s="51">
        <f t="shared" si="176"/>
        <v>32.61</v>
      </c>
      <c r="H873" s="51">
        <f t="shared" si="177"/>
        <v>195660</v>
      </c>
      <c r="I873" s="54">
        <f t="shared" si="178"/>
        <v>7.7877054819624775E-4</v>
      </c>
      <c r="K873" s="7" t="s">
        <v>159</v>
      </c>
      <c r="L873" s="34" t="s">
        <v>2325</v>
      </c>
      <c r="N873" s="2">
        <v>25.56</v>
      </c>
      <c r="P873" s="2">
        <v>25.56</v>
      </c>
      <c r="R873" s="2" t="str">
        <f t="shared" si="179"/>
        <v>OK</v>
      </c>
    </row>
    <row r="874" spans="1:18" ht="31.5">
      <c r="A874" s="7" t="s">
        <v>3560</v>
      </c>
      <c r="B874" s="13" t="s">
        <v>2331</v>
      </c>
      <c r="C874" s="14" t="s">
        <v>84</v>
      </c>
      <c r="D874" s="15">
        <v>4000</v>
      </c>
      <c r="E874" s="50">
        <f t="shared" si="174"/>
        <v>48.92</v>
      </c>
      <c r="F874" s="51">
        <f t="shared" si="180"/>
        <v>195680</v>
      </c>
      <c r="G874" s="51">
        <f t="shared" si="176"/>
        <v>62.62</v>
      </c>
      <c r="H874" s="51">
        <f t="shared" si="177"/>
        <v>250480</v>
      </c>
      <c r="I874" s="54">
        <f t="shared" si="178"/>
        <v>9.9696640556166905E-4</v>
      </c>
      <c r="K874" s="7" t="s">
        <v>159</v>
      </c>
      <c r="L874" s="34" t="s">
        <v>2326</v>
      </c>
      <c r="N874" s="2">
        <v>49.07</v>
      </c>
      <c r="P874" s="2">
        <v>49.07</v>
      </c>
      <c r="R874" s="2" t="str">
        <f t="shared" si="179"/>
        <v>OK</v>
      </c>
    </row>
    <row r="875" spans="1:18" ht="31.5">
      <c r="A875" s="7" t="s">
        <v>3561</v>
      </c>
      <c r="B875" s="13" t="s">
        <v>2332</v>
      </c>
      <c r="C875" s="14" t="s">
        <v>84</v>
      </c>
      <c r="D875" s="15">
        <v>1500</v>
      </c>
      <c r="E875" s="50">
        <f t="shared" si="174"/>
        <v>38.729999999999997</v>
      </c>
      <c r="F875" s="51">
        <f t="shared" ref="F875:F880" si="181">ROUND(D875*E875,2)</f>
        <v>58095</v>
      </c>
      <c r="G875" s="51">
        <f t="shared" si="176"/>
        <v>49.57</v>
      </c>
      <c r="H875" s="51">
        <f t="shared" si="177"/>
        <v>74355</v>
      </c>
      <c r="I875" s="54">
        <f t="shared" si="178"/>
        <v>2.9594952525366456E-4</v>
      </c>
      <c r="K875" s="7" t="s">
        <v>159</v>
      </c>
      <c r="L875" s="34" t="s">
        <v>2327</v>
      </c>
      <c r="N875" s="2">
        <v>38.85</v>
      </c>
      <c r="P875" s="2">
        <v>38.85</v>
      </c>
      <c r="R875" s="2" t="str">
        <f t="shared" si="179"/>
        <v>OK</v>
      </c>
    </row>
    <row r="876" spans="1:18" ht="31.5">
      <c r="A876" s="7" t="s">
        <v>3562</v>
      </c>
      <c r="B876" s="13" t="s">
        <v>2329</v>
      </c>
      <c r="C876" s="14" t="s">
        <v>84</v>
      </c>
      <c r="D876" s="15">
        <v>4500</v>
      </c>
      <c r="E876" s="50">
        <f t="shared" si="174"/>
        <v>17.53</v>
      </c>
      <c r="F876" s="51">
        <f t="shared" si="181"/>
        <v>78885</v>
      </c>
      <c r="G876" s="51">
        <f t="shared" si="176"/>
        <v>22.44</v>
      </c>
      <c r="H876" s="51">
        <f t="shared" si="177"/>
        <v>100980</v>
      </c>
      <c r="I876" s="54">
        <f t="shared" si="178"/>
        <v>4.0192297841591077E-4</v>
      </c>
      <c r="K876" s="7" t="s">
        <v>159</v>
      </c>
      <c r="L876" s="34" t="s">
        <v>2323</v>
      </c>
      <c r="N876" s="2">
        <v>17.579999999999998</v>
      </c>
      <c r="P876" s="2">
        <v>17.579999999999998</v>
      </c>
      <c r="R876" s="2" t="str">
        <f t="shared" si="179"/>
        <v>OK</v>
      </c>
    </row>
    <row r="877" spans="1:18" ht="31.5">
      <c r="A877" s="7" t="s">
        <v>3563</v>
      </c>
      <c r="B877" s="13" t="s">
        <v>2328</v>
      </c>
      <c r="C877" s="14" t="s">
        <v>84</v>
      </c>
      <c r="D877" s="15">
        <v>4500</v>
      </c>
      <c r="E877" s="50">
        <f t="shared" ref="E877:E880" si="182">ROUND(N877*$N$4,2)</f>
        <v>23.34</v>
      </c>
      <c r="F877" s="51">
        <f t="shared" si="181"/>
        <v>105030</v>
      </c>
      <c r="G877" s="51">
        <f t="shared" ref="G877:G880" si="183">ROUND(E877*(1+$I$1),2)</f>
        <v>29.88</v>
      </c>
      <c r="H877" s="51">
        <f t="shared" ref="H877:H880" si="184">ROUND(D877*G877,2)</f>
        <v>134460</v>
      </c>
      <c r="I877" s="54">
        <f t="shared" si="178"/>
        <v>5.3518086430781706E-4</v>
      </c>
      <c r="K877" s="7" t="s">
        <v>159</v>
      </c>
      <c r="L877" s="34" t="s">
        <v>2324</v>
      </c>
      <c r="N877" s="2">
        <v>23.41</v>
      </c>
      <c r="P877" s="2">
        <v>23.41</v>
      </c>
      <c r="R877" s="2" t="str">
        <f t="shared" si="179"/>
        <v>OK</v>
      </c>
    </row>
    <row r="878" spans="1:18" ht="31.5">
      <c r="A878" s="7" t="s">
        <v>3564</v>
      </c>
      <c r="B878" s="13" t="s">
        <v>2318</v>
      </c>
      <c r="C878" s="14" t="s">
        <v>84</v>
      </c>
      <c r="D878" s="15">
        <v>4500</v>
      </c>
      <c r="E878" s="50">
        <f t="shared" si="182"/>
        <v>5.58</v>
      </c>
      <c r="F878" s="51">
        <f t="shared" si="181"/>
        <v>25110</v>
      </c>
      <c r="G878" s="51">
        <f t="shared" si="183"/>
        <v>7.14</v>
      </c>
      <c r="H878" s="51">
        <f t="shared" si="184"/>
        <v>32130</v>
      </c>
      <c r="I878" s="54">
        <f t="shared" si="178"/>
        <v>1.2788458404142615E-4</v>
      </c>
      <c r="K878" s="7" t="s">
        <v>159</v>
      </c>
      <c r="L878" s="34" t="s">
        <v>2317</v>
      </c>
      <c r="N878" s="2">
        <v>5.6</v>
      </c>
      <c r="P878" s="2">
        <v>5.6</v>
      </c>
      <c r="R878" s="2" t="str">
        <f t="shared" si="179"/>
        <v>OK</v>
      </c>
    </row>
    <row r="879" spans="1:18" ht="31.5">
      <c r="A879" s="7" t="s">
        <v>3565</v>
      </c>
      <c r="B879" s="13" t="s">
        <v>2320</v>
      </c>
      <c r="C879" s="14" t="s">
        <v>84</v>
      </c>
      <c r="D879" s="15">
        <v>4500</v>
      </c>
      <c r="E879" s="50">
        <f t="shared" si="182"/>
        <v>20.239999999999998</v>
      </c>
      <c r="F879" s="51">
        <f t="shared" si="181"/>
        <v>91080</v>
      </c>
      <c r="G879" s="51">
        <f t="shared" si="183"/>
        <v>25.91</v>
      </c>
      <c r="H879" s="51">
        <f t="shared" si="184"/>
        <v>116595</v>
      </c>
      <c r="I879" s="54">
        <f t="shared" si="178"/>
        <v>4.6407416981979714E-4</v>
      </c>
      <c r="K879" s="7" t="s">
        <v>159</v>
      </c>
      <c r="L879" s="34" t="s">
        <v>2319</v>
      </c>
      <c r="N879" s="2">
        <v>20.3</v>
      </c>
      <c r="P879" s="2">
        <v>20.3</v>
      </c>
      <c r="R879" s="2" t="str">
        <f t="shared" si="179"/>
        <v>OK</v>
      </c>
    </row>
    <row r="880" spans="1:18" ht="31.5">
      <c r="A880" s="7" t="s">
        <v>3566</v>
      </c>
      <c r="B880" s="17" t="s">
        <v>2322</v>
      </c>
      <c r="C880" s="18" t="s">
        <v>84</v>
      </c>
      <c r="D880" s="19">
        <v>4500</v>
      </c>
      <c r="E880" s="50">
        <f t="shared" si="182"/>
        <v>32.950000000000003</v>
      </c>
      <c r="F880" s="51">
        <f t="shared" si="181"/>
        <v>148275</v>
      </c>
      <c r="G880" s="51">
        <f t="shared" si="183"/>
        <v>42.18</v>
      </c>
      <c r="H880" s="51">
        <f t="shared" si="184"/>
        <v>189810</v>
      </c>
      <c r="I880" s="54">
        <f t="shared" si="178"/>
        <v>7.554862401775007E-4</v>
      </c>
      <c r="K880" s="7" t="s">
        <v>159</v>
      </c>
      <c r="L880" s="35" t="s">
        <v>2321</v>
      </c>
      <c r="N880" s="2">
        <v>33.049999999999997</v>
      </c>
      <c r="P880" s="2">
        <v>33.049999999999997</v>
      </c>
      <c r="R880" s="2" t="str">
        <f t="shared" si="179"/>
        <v>OK</v>
      </c>
    </row>
    <row r="881" spans="1:18">
      <c r="A881" s="3">
        <v>33</v>
      </c>
      <c r="B881" s="36" t="s">
        <v>3567</v>
      </c>
      <c r="C881" s="20" t="s">
        <v>56</v>
      </c>
      <c r="D881" s="6" t="s">
        <v>56</v>
      </c>
      <c r="E881" s="6"/>
      <c r="F881" s="6"/>
      <c r="G881" s="6"/>
      <c r="H881" s="61">
        <f>SUM(H882:H890)</f>
        <v>260372</v>
      </c>
      <c r="I881" s="62">
        <f t="shared" si="178"/>
        <v>1.0363387773431128E-3</v>
      </c>
      <c r="K881" s="4"/>
      <c r="L881" s="5"/>
      <c r="R881" s="2" t="str">
        <f t="shared" si="179"/>
        <v>OK</v>
      </c>
    </row>
    <row r="882" spans="1:18">
      <c r="A882" s="7" t="s">
        <v>1196</v>
      </c>
      <c r="B882" s="13" t="s">
        <v>997</v>
      </c>
      <c r="C882" s="14" t="s">
        <v>84</v>
      </c>
      <c r="D882" s="15">
        <v>4000</v>
      </c>
      <c r="E882" s="50">
        <f t="shared" ref="E882:E890" si="185">ROUND(N882*$N$4,2)</f>
        <v>11.82</v>
      </c>
      <c r="F882" s="51">
        <f t="shared" ref="F882:F890" si="186">ROUND(D882*E882,2)</f>
        <v>47280</v>
      </c>
      <c r="G882" s="51">
        <f t="shared" ref="G882:G890" si="187">ROUND(E882*(1+$I$1),2)</f>
        <v>15.13</v>
      </c>
      <c r="H882" s="51">
        <f t="shared" ref="H882:H890" si="188">ROUND(D882*G882,2)</f>
        <v>60520</v>
      </c>
      <c r="I882" s="54">
        <f t="shared" si="178"/>
        <v>2.4088313184522598E-4</v>
      </c>
      <c r="K882" s="7" t="s">
        <v>12</v>
      </c>
      <c r="L882" s="34" t="s">
        <v>996</v>
      </c>
      <c r="N882" s="2">
        <v>11.86</v>
      </c>
      <c r="P882" s="2">
        <v>11.86</v>
      </c>
      <c r="R882" s="2" t="str">
        <f t="shared" si="179"/>
        <v>OK</v>
      </c>
    </row>
    <row r="883" spans="1:18">
      <c r="A883" s="7" t="s">
        <v>1197</v>
      </c>
      <c r="B883" s="13" t="s">
        <v>995</v>
      </c>
      <c r="C883" s="14" t="s">
        <v>84</v>
      </c>
      <c r="D883" s="15">
        <v>4000</v>
      </c>
      <c r="E883" s="50">
        <f t="shared" si="185"/>
        <v>22.5</v>
      </c>
      <c r="F883" s="51">
        <f t="shared" si="186"/>
        <v>90000</v>
      </c>
      <c r="G883" s="51">
        <f t="shared" si="187"/>
        <v>28.8</v>
      </c>
      <c r="H883" s="51">
        <f t="shared" si="188"/>
        <v>115200</v>
      </c>
      <c r="I883" s="54">
        <f t="shared" si="178"/>
        <v>4.5852175790763442E-4</v>
      </c>
      <c r="K883" s="7" t="s">
        <v>12</v>
      </c>
      <c r="L883" s="34" t="s">
        <v>994</v>
      </c>
      <c r="N883" s="2">
        <v>22.57</v>
      </c>
      <c r="P883" s="2">
        <v>22.57</v>
      </c>
      <c r="R883" s="2" t="str">
        <f t="shared" si="179"/>
        <v>OK</v>
      </c>
    </row>
    <row r="884" spans="1:18" ht="63">
      <c r="A884" s="7" t="s">
        <v>1200</v>
      </c>
      <c r="B884" s="13" t="s">
        <v>1001</v>
      </c>
      <c r="C884" s="14" t="s">
        <v>84</v>
      </c>
      <c r="D884" s="15">
        <v>2500</v>
      </c>
      <c r="E884" s="50">
        <f t="shared" si="185"/>
        <v>13.59</v>
      </c>
      <c r="F884" s="51">
        <f t="shared" si="186"/>
        <v>33975</v>
      </c>
      <c r="G884" s="51">
        <f t="shared" si="187"/>
        <v>17.399999999999999</v>
      </c>
      <c r="H884" s="51">
        <f t="shared" si="188"/>
        <v>43500</v>
      </c>
      <c r="I884" s="54">
        <f t="shared" si="178"/>
        <v>1.7313972629324736E-4</v>
      </c>
      <c r="K884" s="7" t="s">
        <v>12</v>
      </c>
      <c r="L884" s="34" t="s">
        <v>1000</v>
      </c>
      <c r="N884" s="2">
        <v>13.63</v>
      </c>
      <c r="P884" s="2">
        <v>13.63</v>
      </c>
      <c r="R884" s="2" t="str">
        <f t="shared" si="179"/>
        <v>OK</v>
      </c>
    </row>
    <row r="885" spans="1:18" ht="31.5">
      <c r="A885" s="7" t="s">
        <v>1203</v>
      </c>
      <c r="B885" s="17" t="s">
        <v>1003</v>
      </c>
      <c r="C885" s="18" t="s">
        <v>84</v>
      </c>
      <c r="D885" s="15">
        <v>2500</v>
      </c>
      <c r="E885" s="50">
        <f t="shared" si="185"/>
        <v>2.81</v>
      </c>
      <c r="F885" s="51">
        <f t="shared" si="186"/>
        <v>7025</v>
      </c>
      <c r="G885" s="51">
        <f t="shared" si="187"/>
        <v>3.6</v>
      </c>
      <c r="H885" s="51">
        <f t="shared" si="188"/>
        <v>9000</v>
      </c>
      <c r="I885" s="54">
        <f t="shared" si="178"/>
        <v>3.5822012336533938E-5</v>
      </c>
      <c r="K885" s="7" t="s">
        <v>12</v>
      </c>
      <c r="L885" s="35" t="s">
        <v>1002</v>
      </c>
      <c r="N885" s="2">
        <v>2.82</v>
      </c>
      <c r="P885" s="2">
        <v>2.82</v>
      </c>
      <c r="R885" s="2" t="str">
        <f t="shared" si="179"/>
        <v>OK</v>
      </c>
    </row>
    <row r="886" spans="1:18" ht="31.5">
      <c r="A886" s="7" t="s">
        <v>2702</v>
      </c>
      <c r="B886" s="13" t="s">
        <v>1009</v>
      </c>
      <c r="C886" s="14" t="s">
        <v>13</v>
      </c>
      <c r="D886" s="15">
        <v>1000</v>
      </c>
      <c r="E886" s="50">
        <f t="shared" si="185"/>
        <v>5.47</v>
      </c>
      <c r="F886" s="51">
        <f t="shared" si="186"/>
        <v>5470</v>
      </c>
      <c r="G886" s="51">
        <f t="shared" si="187"/>
        <v>7</v>
      </c>
      <c r="H886" s="51">
        <f t="shared" si="188"/>
        <v>7000</v>
      </c>
      <c r="I886" s="54">
        <f t="shared" si="178"/>
        <v>2.7861565150637507E-5</v>
      </c>
      <c r="K886" s="7" t="s">
        <v>12</v>
      </c>
      <c r="L886" s="34" t="s">
        <v>1008</v>
      </c>
      <c r="N886" s="2">
        <v>5.49</v>
      </c>
      <c r="P886" s="2">
        <v>5.49</v>
      </c>
      <c r="R886" s="2" t="str">
        <f t="shared" si="179"/>
        <v>OK</v>
      </c>
    </row>
    <row r="887" spans="1:18" ht="31.5">
      <c r="A887" s="7" t="s">
        <v>2703</v>
      </c>
      <c r="B887" s="13" t="s">
        <v>1011</v>
      </c>
      <c r="C887" s="14" t="s">
        <v>13</v>
      </c>
      <c r="D887" s="15">
        <v>1000</v>
      </c>
      <c r="E887" s="50">
        <f t="shared" si="185"/>
        <v>6.07</v>
      </c>
      <c r="F887" s="51">
        <f t="shared" si="186"/>
        <v>6070</v>
      </c>
      <c r="G887" s="51">
        <f t="shared" si="187"/>
        <v>7.77</v>
      </c>
      <c r="H887" s="51">
        <f t="shared" si="188"/>
        <v>7770</v>
      </c>
      <c r="I887" s="54">
        <f t="shared" si="178"/>
        <v>3.0926337317207635E-5</v>
      </c>
      <c r="K887" s="7" t="s">
        <v>12</v>
      </c>
      <c r="L887" s="34" t="s">
        <v>1010</v>
      </c>
      <c r="N887" s="2">
        <v>6.09</v>
      </c>
      <c r="P887" s="2">
        <v>6.09</v>
      </c>
      <c r="R887" s="2" t="str">
        <f t="shared" si="179"/>
        <v>OK</v>
      </c>
    </row>
    <row r="888" spans="1:18" ht="31.5">
      <c r="A888" s="7" t="s">
        <v>2704</v>
      </c>
      <c r="B888" s="13" t="s">
        <v>1005</v>
      </c>
      <c r="C888" s="14" t="s">
        <v>13</v>
      </c>
      <c r="D888" s="15">
        <v>1000</v>
      </c>
      <c r="E888" s="50">
        <f t="shared" si="185"/>
        <v>5.44</v>
      </c>
      <c r="F888" s="51">
        <f t="shared" si="186"/>
        <v>5440</v>
      </c>
      <c r="G888" s="51">
        <f t="shared" si="187"/>
        <v>6.96</v>
      </c>
      <c r="H888" s="51">
        <f t="shared" si="188"/>
        <v>6960</v>
      </c>
      <c r="I888" s="54">
        <f t="shared" si="178"/>
        <v>2.7702356206919579E-5</v>
      </c>
      <c r="K888" s="7" t="s">
        <v>12</v>
      </c>
      <c r="L888" s="34" t="s">
        <v>1004</v>
      </c>
      <c r="N888" s="2">
        <v>5.46</v>
      </c>
      <c r="P888" s="2">
        <v>5.46</v>
      </c>
      <c r="R888" s="2" t="str">
        <f t="shared" si="179"/>
        <v>OK</v>
      </c>
    </row>
    <row r="889" spans="1:18" ht="31.5">
      <c r="A889" s="7" t="s">
        <v>2705</v>
      </c>
      <c r="B889" s="9" t="s">
        <v>1007</v>
      </c>
      <c r="C889" s="10" t="s">
        <v>13</v>
      </c>
      <c r="D889" s="15">
        <v>1000</v>
      </c>
      <c r="E889" s="50">
        <f t="shared" si="185"/>
        <v>5.37</v>
      </c>
      <c r="F889" s="51">
        <f t="shared" si="186"/>
        <v>5370</v>
      </c>
      <c r="G889" s="51">
        <f t="shared" si="187"/>
        <v>6.87</v>
      </c>
      <c r="H889" s="51">
        <f t="shared" si="188"/>
        <v>6870</v>
      </c>
      <c r="I889" s="54">
        <f t="shared" si="178"/>
        <v>2.734413608355424E-5</v>
      </c>
      <c r="K889" s="7" t="s">
        <v>12</v>
      </c>
      <c r="L889" s="38" t="s">
        <v>1006</v>
      </c>
      <c r="N889" s="2">
        <v>5.39</v>
      </c>
      <c r="P889" s="2">
        <v>5.39</v>
      </c>
      <c r="R889" s="2" t="str">
        <f t="shared" si="179"/>
        <v>OK</v>
      </c>
    </row>
    <row r="890" spans="1:18" ht="31.5">
      <c r="A890" s="7" t="s">
        <v>2706</v>
      </c>
      <c r="B890" s="13" t="s">
        <v>999</v>
      </c>
      <c r="C890" s="14" t="s">
        <v>84</v>
      </c>
      <c r="D890" s="15">
        <v>3200</v>
      </c>
      <c r="E890" s="50">
        <f t="shared" si="185"/>
        <v>0.87</v>
      </c>
      <c r="F890" s="51">
        <f t="shared" si="186"/>
        <v>2784</v>
      </c>
      <c r="G890" s="51">
        <f t="shared" si="187"/>
        <v>1.1100000000000001</v>
      </c>
      <c r="H890" s="51">
        <f t="shared" si="188"/>
        <v>3552</v>
      </c>
      <c r="I890" s="54">
        <f t="shared" si="178"/>
        <v>1.4137754202152061E-5</v>
      </c>
      <c r="K890" s="7" t="s">
        <v>12</v>
      </c>
      <c r="L890" s="34" t="s">
        <v>998</v>
      </c>
      <c r="N890" s="2">
        <v>0.87</v>
      </c>
      <c r="P890" s="2">
        <v>0.87</v>
      </c>
      <c r="R890" s="2" t="str">
        <f t="shared" si="179"/>
        <v>OK</v>
      </c>
    </row>
    <row r="891" spans="1:18">
      <c r="A891" s="3">
        <v>34</v>
      </c>
      <c r="B891" s="36" t="s">
        <v>1012</v>
      </c>
      <c r="C891" s="20" t="s">
        <v>56</v>
      </c>
      <c r="D891" s="6" t="s">
        <v>56</v>
      </c>
      <c r="E891" s="6"/>
      <c r="F891" s="6"/>
      <c r="G891" s="6"/>
      <c r="H891" s="61">
        <f>SUM(H892:H895)</f>
        <v>871940</v>
      </c>
      <c r="I891" s="62">
        <f t="shared" si="178"/>
        <v>3.4705161596352667E-3</v>
      </c>
      <c r="K891" s="4"/>
      <c r="L891" s="5"/>
      <c r="R891" s="2" t="str">
        <f t="shared" si="179"/>
        <v>OK</v>
      </c>
    </row>
    <row r="892" spans="1:18" ht="31.5">
      <c r="A892" s="7" t="s">
        <v>1207</v>
      </c>
      <c r="B892" s="9" t="s">
        <v>1015</v>
      </c>
      <c r="C892" s="10" t="s">
        <v>58</v>
      </c>
      <c r="D892" s="22">
        <v>6000</v>
      </c>
      <c r="E892" s="50">
        <f t="shared" ref="E892:E895" si="189">ROUND(N892*$N$4,2)</f>
        <v>7.11</v>
      </c>
      <c r="F892" s="51">
        <f>ROUND(D892*E892,2)</f>
        <v>42660</v>
      </c>
      <c r="G892" s="51">
        <f t="shared" ref="G892:G895" si="190">ROUND(E892*(1+$I$1),2)</f>
        <v>9.1</v>
      </c>
      <c r="H892" s="51">
        <f t="shared" ref="H892:H895" si="191">ROUND(D892*G892,2)</f>
        <v>54600</v>
      </c>
      <c r="I892" s="54">
        <f t="shared" si="178"/>
        <v>2.1732020817497255E-4</v>
      </c>
      <c r="K892" s="7" t="s">
        <v>159</v>
      </c>
      <c r="L892" s="38" t="s">
        <v>2756</v>
      </c>
      <c r="N892" s="2">
        <v>7.13</v>
      </c>
      <c r="P892" s="2">
        <v>7.13</v>
      </c>
      <c r="R892" s="2" t="str">
        <f t="shared" si="179"/>
        <v>OK</v>
      </c>
    </row>
    <row r="893" spans="1:18" ht="31.5">
      <c r="A893" s="7" t="s">
        <v>1208</v>
      </c>
      <c r="B893" s="13" t="s">
        <v>1019</v>
      </c>
      <c r="C893" s="14" t="s">
        <v>58</v>
      </c>
      <c r="D893" s="22">
        <v>2000</v>
      </c>
      <c r="E893" s="50">
        <f t="shared" si="189"/>
        <v>89.95</v>
      </c>
      <c r="F893" s="51">
        <f>ROUND(D893*E893,2)</f>
        <v>179900</v>
      </c>
      <c r="G893" s="51">
        <f t="shared" si="190"/>
        <v>115.14</v>
      </c>
      <c r="H893" s="51">
        <f t="shared" si="191"/>
        <v>230280</v>
      </c>
      <c r="I893" s="54">
        <f t="shared" si="178"/>
        <v>9.1656588898411499E-4</v>
      </c>
      <c r="K893" s="7" t="s">
        <v>12</v>
      </c>
      <c r="L893" s="34" t="s">
        <v>1018</v>
      </c>
      <c r="N893" s="2">
        <v>90.22</v>
      </c>
      <c r="P893" s="2">
        <v>90.22</v>
      </c>
      <c r="R893" s="2" t="str">
        <f t="shared" si="179"/>
        <v>OK</v>
      </c>
    </row>
    <row r="894" spans="1:18" ht="31.5">
      <c r="A894" s="7" t="s">
        <v>1211</v>
      </c>
      <c r="B894" s="17" t="s">
        <v>4038</v>
      </c>
      <c r="C894" s="18" t="s">
        <v>58</v>
      </c>
      <c r="D894" s="22">
        <v>2000</v>
      </c>
      <c r="E894" s="50">
        <f t="shared" si="189"/>
        <v>124.17</v>
      </c>
      <c r="F894" s="51">
        <f>ROUND(D894*E894,2)</f>
        <v>248340</v>
      </c>
      <c r="G894" s="51">
        <f t="shared" si="190"/>
        <v>158.94</v>
      </c>
      <c r="H894" s="51">
        <f t="shared" si="191"/>
        <v>317880</v>
      </c>
      <c r="I894" s="54">
        <f t="shared" si="178"/>
        <v>1.2652334757263786E-3</v>
      </c>
      <c r="K894" s="7" t="s">
        <v>159</v>
      </c>
      <c r="L894" s="35" t="s">
        <v>4037</v>
      </c>
      <c r="N894" s="2">
        <v>124.54</v>
      </c>
      <c r="P894" s="2">
        <v>124.54</v>
      </c>
      <c r="R894" s="2" t="str">
        <f t="shared" si="179"/>
        <v>OK</v>
      </c>
    </row>
    <row r="895" spans="1:18" ht="31.5">
      <c r="A895" s="7" t="s">
        <v>1214</v>
      </c>
      <c r="B895" s="13" t="s">
        <v>2371</v>
      </c>
      <c r="C895" s="14" t="s">
        <v>58</v>
      </c>
      <c r="D895" s="21">
        <v>2000</v>
      </c>
      <c r="E895" s="50">
        <f t="shared" si="189"/>
        <v>105.15</v>
      </c>
      <c r="F895" s="51">
        <f>ROUND(D895*E895,2)</f>
        <v>210300</v>
      </c>
      <c r="G895" s="51">
        <f t="shared" si="190"/>
        <v>134.59</v>
      </c>
      <c r="H895" s="51">
        <f t="shared" si="191"/>
        <v>269180</v>
      </c>
      <c r="I895" s="54">
        <f t="shared" si="178"/>
        <v>1.0713965867498005E-3</v>
      </c>
      <c r="K895" s="7" t="s">
        <v>159</v>
      </c>
      <c r="L895" s="34" t="s">
        <v>4039</v>
      </c>
      <c r="N895" s="2">
        <v>105.47</v>
      </c>
      <c r="P895" s="2">
        <v>105.47</v>
      </c>
      <c r="R895" s="2" t="str">
        <f t="shared" si="179"/>
        <v>OK</v>
      </c>
    </row>
    <row r="896" spans="1:18">
      <c r="A896" s="3">
        <v>35</v>
      </c>
      <c r="B896" s="36" t="s">
        <v>1020</v>
      </c>
      <c r="C896" s="20" t="s">
        <v>56</v>
      </c>
      <c r="D896" s="6" t="s">
        <v>56</v>
      </c>
      <c r="E896" s="6"/>
      <c r="F896" s="6"/>
      <c r="G896" s="6"/>
      <c r="H896" s="61">
        <f>SUM(H897:H904)</f>
        <v>584702.55999999994</v>
      </c>
      <c r="I896" s="62">
        <f t="shared" si="178"/>
        <v>2.3272469241692193E-3</v>
      </c>
      <c r="K896" s="4"/>
      <c r="L896" s="5"/>
      <c r="R896" s="2" t="str">
        <f t="shared" si="179"/>
        <v>OK</v>
      </c>
    </row>
    <row r="897" spans="1:18">
      <c r="A897" s="7" t="s">
        <v>1284</v>
      </c>
      <c r="B897" s="9" t="s">
        <v>1028</v>
      </c>
      <c r="C897" s="10" t="s">
        <v>58</v>
      </c>
      <c r="D897" s="22">
        <v>8000</v>
      </c>
      <c r="E897" s="50">
        <f t="shared" ref="E897:E904" si="192">ROUND(N897*$N$4,2)</f>
        <v>1.27</v>
      </c>
      <c r="F897" s="51">
        <f t="shared" ref="F897:F904" si="193">ROUND(D897*E897,2)</f>
        <v>10160</v>
      </c>
      <c r="G897" s="51">
        <f t="shared" ref="G897:G904" si="194">ROUND(E897*(1+$I$1),2)</f>
        <v>1.63</v>
      </c>
      <c r="H897" s="51">
        <f t="shared" ref="H897:H904" si="195">ROUND(D897*G897,2)</f>
        <v>13040</v>
      </c>
      <c r="I897" s="54">
        <f t="shared" si="178"/>
        <v>5.190211565204473E-5</v>
      </c>
      <c r="K897" s="7" t="s">
        <v>677</v>
      </c>
      <c r="L897" s="38">
        <v>99814</v>
      </c>
      <c r="N897" s="2">
        <v>1.27</v>
      </c>
      <c r="P897" s="2">
        <v>1.27</v>
      </c>
      <c r="R897" s="2" t="str">
        <f t="shared" si="179"/>
        <v>OK</v>
      </c>
    </row>
    <row r="898" spans="1:18">
      <c r="A898" s="7" t="s">
        <v>1287</v>
      </c>
      <c r="B898" s="13" t="s">
        <v>1023</v>
      </c>
      <c r="C898" s="14" t="s">
        <v>84</v>
      </c>
      <c r="D898" s="21">
        <v>8000</v>
      </c>
      <c r="E898" s="50">
        <f t="shared" si="192"/>
        <v>5.62</v>
      </c>
      <c r="F898" s="51">
        <f t="shared" si="193"/>
        <v>44960</v>
      </c>
      <c r="G898" s="51">
        <f t="shared" si="194"/>
        <v>7.19</v>
      </c>
      <c r="H898" s="51">
        <f t="shared" si="195"/>
        <v>57520</v>
      </c>
      <c r="I898" s="54">
        <f t="shared" si="178"/>
        <v>2.2894246106638135E-4</v>
      </c>
      <c r="K898" s="7" t="s">
        <v>12</v>
      </c>
      <c r="L898" s="34" t="s">
        <v>1022</v>
      </c>
      <c r="N898" s="2">
        <v>5.64</v>
      </c>
      <c r="P898" s="2">
        <v>5.64</v>
      </c>
      <c r="R898" s="2" t="str">
        <f t="shared" si="179"/>
        <v>OK</v>
      </c>
    </row>
    <row r="899" spans="1:18">
      <c r="A899" s="7" t="s">
        <v>1290</v>
      </c>
      <c r="B899" s="13" t="s">
        <v>1026</v>
      </c>
      <c r="C899" s="14" t="s">
        <v>58</v>
      </c>
      <c r="D899" s="21">
        <v>8000</v>
      </c>
      <c r="E899" s="50">
        <f t="shared" si="192"/>
        <v>6.48</v>
      </c>
      <c r="F899" s="51">
        <f t="shared" si="193"/>
        <v>51840</v>
      </c>
      <c r="G899" s="51">
        <f t="shared" si="194"/>
        <v>8.2899999999999991</v>
      </c>
      <c r="H899" s="51">
        <f t="shared" si="195"/>
        <v>66320</v>
      </c>
      <c r="I899" s="54">
        <f t="shared" si="178"/>
        <v>2.6396842868432562E-4</v>
      </c>
      <c r="K899" s="7" t="s">
        <v>12</v>
      </c>
      <c r="L899" s="34" t="s">
        <v>1025</v>
      </c>
      <c r="N899" s="2">
        <v>6.5</v>
      </c>
      <c r="P899" s="2">
        <v>6.5</v>
      </c>
      <c r="R899" s="2" t="str">
        <f t="shared" si="179"/>
        <v>OK</v>
      </c>
    </row>
    <row r="900" spans="1:18">
      <c r="A900" s="7" t="s">
        <v>1293</v>
      </c>
      <c r="B900" s="17" t="s">
        <v>1039</v>
      </c>
      <c r="C900" s="18" t="s">
        <v>58</v>
      </c>
      <c r="D900" s="23">
        <v>8000</v>
      </c>
      <c r="E900" s="50">
        <f t="shared" si="192"/>
        <v>1.41</v>
      </c>
      <c r="F900" s="51">
        <f t="shared" si="193"/>
        <v>11280</v>
      </c>
      <c r="G900" s="51">
        <f t="shared" si="194"/>
        <v>1.8</v>
      </c>
      <c r="H900" s="51">
        <f t="shared" si="195"/>
        <v>14400</v>
      </c>
      <c r="I900" s="54">
        <f t="shared" si="178"/>
        <v>5.7315219738454303E-5</v>
      </c>
      <c r="K900" s="7" t="s">
        <v>12</v>
      </c>
      <c r="L900" s="35" t="s">
        <v>1038</v>
      </c>
      <c r="N900" s="2">
        <v>1.41</v>
      </c>
      <c r="P900" s="2">
        <v>1.41</v>
      </c>
      <c r="R900" s="2" t="str">
        <f t="shared" si="179"/>
        <v>OK</v>
      </c>
    </row>
    <row r="901" spans="1:18">
      <c r="A901" s="7" t="s">
        <v>3060</v>
      </c>
      <c r="B901" s="13" t="s">
        <v>1041</v>
      </c>
      <c r="C901" s="14" t="s">
        <v>58</v>
      </c>
      <c r="D901" s="21">
        <v>4000</v>
      </c>
      <c r="E901" s="50">
        <f t="shared" si="192"/>
        <v>4.92</v>
      </c>
      <c r="F901" s="51">
        <f t="shared" si="193"/>
        <v>19680</v>
      </c>
      <c r="G901" s="51">
        <f t="shared" si="194"/>
        <v>6.3</v>
      </c>
      <c r="H901" s="51">
        <f t="shared" si="195"/>
        <v>25200</v>
      </c>
      <c r="I901" s="54">
        <f t="shared" si="178"/>
        <v>1.0030163454229502E-4</v>
      </c>
      <c r="K901" s="7" t="s">
        <v>12</v>
      </c>
      <c r="L901" s="34" t="s">
        <v>1040</v>
      </c>
      <c r="N901" s="2">
        <v>4.93</v>
      </c>
      <c r="P901" s="2">
        <v>4.93</v>
      </c>
      <c r="R901" s="2" t="str">
        <f t="shared" si="179"/>
        <v>OK</v>
      </c>
    </row>
    <row r="902" spans="1:18">
      <c r="A902" s="7" t="s">
        <v>3061</v>
      </c>
      <c r="B902" s="13" t="s">
        <v>1031</v>
      </c>
      <c r="C902" s="14" t="s">
        <v>58</v>
      </c>
      <c r="D902" s="21">
        <v>20000</v>
      </c>
      <c r="E902" s="50">
        <f t="shared" si="192"/>
        <v>4.8099999999999996</v>
      </c>
      <c r="F902" s="51">
        <f t="shared" si="193"/>
        <v>96200</v>
      </c>
      <c r="G902" s="51">
        <f t="shared" si="194"/>
        <v>6.16</v>
      </c>
      <c r="H902" s="51">
        <f t="shared" si="195"/>
        <v>123200</v>
      </c>
      <c r="I902" s="54">
        <f t="shared" ref="I902:I965" si="196">H902/$H$1416</f>
        <v>4.9036354665122012E-4</v>
      </c>
      <c r="K902" s="7" t="s">
        <v>12</v>
      </c>
      <c r="L902" s="34" t="s">
        <v>1030</v>
      </c>
      <c r="N902" s="2">
        <v>4.82</v>
      </c>
      <c r="P902" s="2">
        <v>4.82</v>
      </c>
      <c r="R902" s="2" t="str">
        <f t="shared" ref="R902:R965" si="197">IF(E902&lt;=P902,"OK","ERRO")</f>
        <v>OK</v>
      </c>
    </row>
    <row r="903" spans="1:18">
      <c r="A903" s="7" t="s">
        <v>3062</v>
      </c>
      <c r="B903" s="13" t="s">
        <v>1037</v>
      </c>
      <c r="C903" s="14" t="s">
        <v>873</v>
      </c>
      <c r="D903" s="21">
        <v>48</v>
      </c>
      <c r="E903" s="50">
        <f t="shared" si="192"/>
        <v>1546.35</v>
      </c>
      <c r="F903" s="51">
        <f t="shared" si="193"/>
        <v>74224.800000000003</v>
      </c>
      <c r="G903" s="51">
        <f t="shared" si="194"/>
        <v>1979.33</v>
      </c>
      <c r="H903" s="51">
        <f t="shared" si="195"/>
        <v>95007.84</v>
      </c>
      <c r="I903" s="54">
        <f t="shared" si="196"/>
        <v>3.7815244628304912E-4</v>
      </c>
      <c r="K903" s="7" t="s">
        <v>12</v>
      </c>
      <c r="L903" s="34" t="s">
        <v>1036</v>
      </c>
      <c r="N903" s="2">
        <v>1551</v>
      </c>
      <c r="P903" s="2">
        <v>1551</v>
      </c>
      <c r="R903" s="2" t="str">
        <f t="shared" si="197"/>
        <v>OK</v>
      </c>
    </row>
    <row r="904" spans="1:18">
      <c r="A904" s="7" t="s">
        <v>3063</v>
      </c>
      <c r="B904" s="13" t="s">
        <v>1035</v>
      </c>
      <c r="C904" s="14" t="s">
        <v>873</v>
      </c>
      <c r="D904" s="21">
        <v>48</v>
      </c>
      <c r="E904" s="50">
        <f t="shared" si="192"/>
        <v>3092.69</v>
      </c>
      <c r="F904" s="51">
        <f t="shared" si="193"/>
        <v>148449.12</v>
      </c>
      <c r="G904" s="51">
        <f t="shared" si="194"/>
        <v>3958.64</v>
      </c>
      <c r="H904" s="51">
        <f t="shared" si="195"/>
        <v>190014.72</v>
      </c>
      <c r="I904" s="54">
        <f t="shared" si="196"/>
        <v>7.5630107155144914E-4</v>
      </c>
      <c r="K904" s="7" t="s">
        <v>12</v>
      </c>
      <c r="L904" s="34" t="s">
        <v>1034</v>
      </c>
      <c r="N904" s="2">
        <v>3102</v>
      </c>
      <c r="P904" s="2">
        <v>3102</v>
      </c>
      <c r="R904" s="2" t="str">
        <f t="shared" si="197"/>
        <v>OK</v>
      </c>
    </row>
    <row r="905" spans="1:18">
      <c r="A905" s="3">
        <v>36</v>
      </c>
      <c r="B905" s="36" t="s">
        <v>3695</v>
      </c>
      <c r="C905" s="20" t="s">
        <v>56</v>
      </c>
      <c r="D905" s="6" t="s">
        <v>56</v>
      </c>
      <c r="E905" s="6"/>
      <c r="F905" s="6"/>
      <c r="G905" s="6"/>
      <c r="H905" s="61">
        <f>SUM(H906:H929)</f>
        <v>1111411.2999999998</v>
      </c>
      <c r="I905" s="62">
        <f t="shared" si="196"/>
        <v>4.4236654777292462E-3</v>
      </c>
      <c r="K905" s="4"/>
      <c r="L905" s="5"/>
      <c r="R905" s="2" t="str">
        <f t="shared" si="197"/>
        <v>OK</v>
      </c>
    </row>
    <row r="906" spans="1:18" ht="31.5">
      <c r="A906" s="7" t="s">
        <v>1390</v>
      </c>
      <c r="B906" s="13" t="s">
        <v>1044</v>
      </c>
      <c r="C906" s="14" t="s">
        <v>13</v>
      </c>
      <c r="D906" s="15">
        <v>50</v>
      </c>
      <c r="E906" s="50">
        <f t="shared" ref="E906:E929" si="198">ROUND(N906*$N$4,2)</f>
        <v>280.2</v>
      </c>
      <c r="F906" s="51">
        <f t="shared" ref="F906:F929" si="199">ROUND(D906*E906,2)</f>
        <v>14010</v>
      </c>
      <c r="G906" s="51">
        <f t="shared" ref="G906:G929" si="200">ROUND(E906*(1+$I$1),2)</f>
        <v>358.66</v>
      </c>
      <c r="H906" s="51">
        <f t="shared" ref="H906:H929" si="201">ROUND(D906*G906,2)</f>
        <v>17933</v>
      </c>
      <c r="I906" s="54">
        <f t="shared" si="196"/>
        <v>7.1377349692340342E-5</v>
      </c>
      <c r="K906" s="7" t="s">
        <v>12</v>
      </c>
      <c r="L906" s="34" t="s">
        <v>1043</v>
      </c>
      <c r="N906" s="2">
        <v>281.04000000000002</v>
      </c>
      <c r="P906" s="2">
        <v>281.04000000000002</v>
      </c>
      <c r="R906" s="2" t="str">
        <f t="shared" si="197"/>
        <v>OK</v>
      </c>
    </row>
    <row r="907" spans="1:18" ht="31.5">
      <c r="A907" s="7" t="s">
        <v>1392</v>
      </c>
      <c r="B907" s="13" t="s">
        <v>1047</v>
      </c>
      <c r="C907" s="14" t="s">
        <v>13</v>
      </c>
      <c r="D907" s="15">
        <v>50</v>
      </c>
      <c r="E907" s="50">
        <f t="shared" si="198"/>
        <v>293.95999999999998</v>
      </c>
      <c r="F907" s="51">
        <f t="shared" si="199"/>
        <v>14698</v>
      </c>
      <c r="G907" s="51">
        <f t="shared" si="200"/>
        <v>376.27</v>
      </c>
      <c r="H907" s="51">
        <f t="shared" si="201"/>
        <v>18813.5</v>
      </c>
      <c r="I907" s="54">
        <f t="shared" si="196"/>
        <v>7.4881936565931244E-5</v>
      </c>
      <c r="K907" s="7" t="s">
        <v>12</v>
      </c>
      <c r="L907" s="34" t="s">
        <v>1046</v>
      </c>
      <c r="N907" s="2">
        <v>294.83999999999997</v>
      </c>
      <c r="P907" s="2">
        <v>294.83999999999997</v>
      </c>
      <c r="R907" s="2" t="str">
        <f t="shared" si="197"/>
        <v>OK</v>
      </c>
    </row>
    <row r="908" spans="1:18">
      <c r="A908" s="7" t="s">
        <v>1394</v>
      </c>
      <c r="B908" s="13" t="s">
        <v>2373</v>
      </c>
      <c r="C908" s="14" t="s">
        <v>13</v>
      </c>
      <c r="D908" s="15">
        <v>200</v>
      </c>
      <c r="E908" s="50">
        <f t="shared" si="198"/>
        <v>331.39</v>
      </c>
      <c r="F908" s="51">
        <f t="shared" si="199"/>
        <v>66278</v>
      </c>
      <c r="G908" s="51">
        <f t="shared" si="200"/>
        <v>424.18</v>
      </c>
      <c r="H908" s="51">
        <f t="shared" si="201"/>
        <v>84836</v>
      </c>
      <c r="I908" s="54">
        <f t="shared" si="196"/>
        <v>3.3766624873135477E-4</v>
      </c>
      <c r="K908" s="7" t="s">
        <v>159</v>
      </c>
      <c r="L908" s="34" t="s">
        <v>2372</v>
      </c>
      <c r="N908" s="2">
        <v>332.39</v>
      </c>
      <c r="P908" s="2">
        <v>332.39</v>
      </c>
      <c r="R908" s="2" t="str">
        <f t="shared" si="197"/>
        <v>OK</v>
      </c>
    </row>
    <row r="909" spans="1:18" ht="31.5">
      <c r="A909" s="7" t="s">
        <v>3064</v>
      </c>
      <c r="B909" s="9" t="s">
        <v>2375</v>
      </c>
      <c r="C909" s="10" t="s">
        <v>13</v>
      </c>
      <c r="D909" s="11">
        <v>200</v>
      </c>
      <c r="E909" s="50">
        <f t="shared" si="198"/>
        <v>320.98</v>
      </c>
      <c r="F909" s="51">
        <f t="shared" si="199"/>
        <v>64196</v>
      </c>
      <c r="G909" s="51">
        <f t="shared" si="200"/>
        <v>410.85</v>
      </c>
      <c r="H909" s="51">
        <f t="shared" si="201"/>
        <v>82170</v>
      </c>
      <c r="I909" s="54">
        <f t="shared" si="196"/>
        <v>3.2705497263255486E-4</v>
      </c>
      <c r="K909" s="7" t="s">
        <v>159</v>
      </c>
      <c r="L909" s="38" t="s">
        <v>2374</v>
      </c>
      <c r="N909" s="2">
        <v>321.95</v>
      </c>
      <c r="P909" s="2">
        <v>321.95</v>
      </c>
      <c r="R909" s="2" t="str">
        <f t="shared" si="197"/>
        <v>OK</v>
      </c>
    </row>
    <row r="910" spans="1:18" ht="31.5">
      <c r="A910" s="7" t="s">
        <v>3568</v>
      </c>
      <c r="B910" s="13" t="s">
        <v>2381</v>
      </c>
      <c r="C910" s="14" t="s">
        <v>13</v>
      </c>
      <c r="D910" s="15">
        <v>200</v>
      </c>
      <c r="E910" s="50">
        <f t="shared" si="198"/>
        <v>467.63</v>
      </c>
      <c r="F910" s="51">
        <f t="shared" si="199"/>
        <v>93526</v>
      </c>
      <c r="G910" s="51">
        <f t="shared" si="200"/>
        <v>598.57000000000005</v>
      </c>
      <c r="H910" s="51">
        <f t="shared" si="201"/>
        <v>119714</v>
      </c>
      <c r="I910" s="54">
        <f t="shared" si="196"/>
        <v>4.7648848720620264E-4</v>
      </c>
      <c r="K910" s="7" t="s">
        <v>159</v>
      </c>
      <c r="L910" s="34" t="s">
        <v>2378</v>
      </c>
      <c r="N910" s="2">
        <v>469.04</v>
      </c>
      <c r="P910" s="2">
        <v>469.04</v>
      </c>
      <c r="R910" s="2" t="str">
        <f t="shared" si="197"/>
        <v>OK</v>
      </c>
    </row>
    <row r="911" spans="1:18">
      <c r="A911" s="7" t="s">
        <v>3569</v>
      </c>
      <c r="B911" s="13" t="s">
        <v>2377</v>
      </c>
      <c r="C911" s="14" t="s">
        <v>13</v>
      </c>
      <c r="D911" s="15">
        <v>200</v>
      </c>
      <c r="E911" s="50">
        <f t="shared" si="198"/>
        <v>120.97</v>
      </c>
      <c r="F911" s="51">
        <f t="shared" si="199"/>
        <v>24194</v>
      </c>
      <c r="G911" s="51">
        <f t="shared" si="200"/>
        <v>154.84</v>
      </c>
      <c r="H911" s="51">
        <f t="shared" si="201"/>
        <v>30968</v>
      </c>
      <c r="I911" s="54">
        <f t="shared" si="196"/>
        <v>1.2325956422642033E-4</v>
      </c>
      <c r="K911" s="7" t="s">
        <v>159</v>
      </c>
      <c r="L911" s="34" t="s">
        <v>2376</v>
      </c>
      <c r="N911" s="2">
        <v>121.33</v>
      </c>
      <c r="P911" s="2">
        <v>121.33</v>
      </c>
      <c r="R911" s="2" t="str">
        <f t="shared" si="197"/>
        <v>OK</v>
      </c>
    </row>
    <row r="912" spans="1:18" ht="31.5">
      <c r="A912" s="7" t="s">
        <v>3570</v>
      </c>
      <c r="B912" s="13" t="s">
        <v>2380</v>
      </c>
      <c r="C912" s="14" t="s">
        <v>13</v>
      </c>
      <c r="D912" s="15">
        <v>200</v>
      </c>
      <c r="E912" s="50">
        <f t="shared" si="198"/>
        <v>294.54000000000002</v>
      </c>
      <c r="F912" s="51">
        <f t="shared" si="199"/>
        <v>58908</v>
      </c>
      <c r="G912" s="51">
        <f t="shared" si="200"/>
        <v>377.01</v>
      </c>
      <c r="H912" s="51">
        <f t="shared" si="201"/>
        <v>75402</v>
      </c>
      <c r="I912" s="54">
        <f t="shared" si="196"/>
        <v>3.0011681935548131E-4</v>
      </c>
      <c r="K912" s="7" t="s">
        <v>159</v>
      </c>
      <c r="L912" s="34" t="s">
        <v>2379</v>
      </c>
      <c r="N912" s="2">
        <v>295.43</v>
      </c>
      <c r="P912" s="2">
        <v>295.43</v>
      </c>
      <c r="R912" s="2" t="str">
        <f t="shared" si="197"/>
        <v>OK</v>
      </c>
    </row>
    <row r="913" spans="1:18" ht="31.5">
      <c r="A913" s="7" t="s">
        <v>3571</v>
      </c>
      <c r="B913" s="13" t="s">
        <v>1056</v>
      </c>
      <c r="C913" s="14" t="s">
        <v>13</v>
      </c>
      <c r="D913" s="15">
        <v>50</v>
      </c>
      <c r="E913" s="50">
        <f t="shared" si="198"/>
        <v>914.59</v>
      </c>
      <c r="F913" s="51">
        <f t="shared" si="199"/>
        <v>45729.5</v>
      </c>
      <c r="G913" s="51">
        <f t="shared" si="200"/>
        <v>1170.68</v>
      </c>
      <c r="H913" s="51">
        <f t="shared" si="201"/>
        <v>58534</v>
      </c>
      <c r="I913" s="54">
        <f t="shared" si="196"/>
        <v>2.3297840778963084E-4</v>
      </c>
      <c r="K913" s="7" t="s">
        <v>12</v>
      </c>
      <c r="L913" s="34" t="s">
        <v>1055</v>
      </c>
      <c r="N913" s="2">
        <v>917.34</v>
      </c>
      <c r="P913" s="2">
        <v>917.34</v>
      </c>
      <c r="R913" s="2" t="str">
        <f t="shared" si="197"/>
        <v>OK</v>
      </c>
    </row>
    <row r="914" spans="1:18">
      <c r="A914" s="7" t="s">
        <v>3572</v>
      </c>
      <c r="B914" s="13" t="s">
        <v>2383</v>
      </c>
      <c r="C914" s="14" t="s">
        <v>13</v>
      </c>
      <c r="D914" s="15">
        <v>50</v>
      </c>
      <c r="E914" s="50">
        <f t="shared" si="198"/>
        <v>550.26</v>
      </c>
      <c r="F914" s="51">
        <f t="shared" si="199"/>
        <v>27513</v>
      </c>
      <c r="G914" s="51">
        <f t="shared" si="200"/>
        <v>704.33</v>
      </c>
      <c r="H914" s="51">
        <f t="shared" si="201"/>
        <v>35216.5</v>
      </c>
      <c r="I914" s="54">
        <f t="shared" si="196"/>
        <v>1.4016954416106082E-4</v>
      </c>
      <c r="K914" s="7" t="s">
        <v>159</v>
      </c>
      <c r="L914" s="34" t="s">
        <v>2382</v>
      </c>
      <c r="N914" s="2">
        <v>551.91999999999996</v>
      </c>
      <c r="P914" s="2">
        <v>551.91999999999996</v>
      </c>
      <c r="R914" s="2" t="str">
        <f t="shared" si="197"/>
        <v>OK</v>
      </c>
    </row>
    <row r="915" spans="1:18" ht="31.5">
      <c r="A915" s="7" t="s">
        <v>3573</v>
      </c>
      <c r="B915" s="13" t="s">
        <v>2385</v>
      </c>
      <c r="C915" s="14" t="s">
        <v>13</v>
      </c>
      <c r="D915" s="15">
        <v>50</v>
      </c>
      <c r="E915" s="50">
        <f t="shared" si="198"/>
        <v>430.99</v>
      </c>
      <c r="F915" s="51">
        <f t="shared" si="199"/>
        <v>21549.5</v>
      </c>
      <c r="G915" s="51">
        <f t="shared" si="200"/>
        <v>551.66999999999996</v>
      </c>
      <c r="H915" s="51">
        <f t="shared" si="201"/>
        <v>27583.5</v>
      </c>
      <c r="I915" s="54">
        <f t="shared" si="196"/>
        <v>1.097884974760871E-4</v>
      </c>
      <c r="K915" s="7" t="s">
        <v>159</v>
      </c>
      <c r="L915" s="34" t="s">
        <v>2384</v>
      </c>
      <c r="N915" s="2">
        <v>432.29</v>
      </c>
      <c r="P915" s="2">
        <v>432.29</v>
      </c>
      <c r="R915" s="2" t="str">
        <f t="shared" si="197"/>
        <v>OK</v>
      </c>
    </row>
    <row r="916" spans="1:18">
      <c r="A916" s="7" t="s">
        <v>3574</v>
      </c>
      <c r="B916" s="13" t="s">
        <v>2387</v>
      </c>
      <c r="C916" s="14" t="s">
        <v>13</v>
      </c>
      <c r="D916" s="15">
        <v>50</v>
      </c>
      <c r="E916" s="50">
        <f t="shared" si="198"/>
        <v>398.62</v>
      </c>
      <c r="F916" s="51">
        <f t="shared" si="199"/>
        <v>19931</v>
      </c>
      <c r="G916" s="51">
        <f t="shared" si="200"/>
        <v>510.23</v>
      </c>
      <c r="H916" s="51">
        <f t="shared" si="201"/>
        <v>25511.5</v>
      </c>
      <c r="I916" s="54">
        <f t="shared" si="196"/>
        <v>1.015414741914984E-4</v>
      </c>
      <c r="K916" s="7" t="s">
        <v>159</v>
      </c>
      <c r="L916" s="34" t="s">
        <v>2386</v>
      </c>
      <c r="N916" s="2">
        <v>399.82</v>
      </c>
      <c r="P916" s="2">
        <v>399.82</v>
      </c>
      <c r="R916" s="2" t="str">
        <f t="shared" si="197"/>
        <v>OK</v>
      </c>
    </row>
    <row r="917" spans="1:18" ht="31.5">
      <c r="A917" s="7" t="s">
        <v>3575</v>
      </c>
      <c r="B917" s="13" t="s">
        <v>1059</v>
      </c>
      <c r="C917" s="14" t="s">
        <v>13</v>
      </c>
      <c r="D917" s="15">
        <v>50</v>
      </c>
      <c r="E917" s="50">
        <f t="shared" si="198"/>
        <v>601.13</v>
      </c>
      <c r="F917" s="51">
        <f t="shared" si="199"/>
        <v>30056.5</v>
      </c>
      <c r="G917" s="51">
        <f t="shared" si="200"/>
        <v>769.45</v>
      </c>
      <c r="H917" s="51">
        <f t="shared" si="201"/>
        <v>38472.5</v>
      </c>
      <c r="I917" s="54">
        <f t="shared" si="196"/>
        <v>1.5312915217970021E-4</v>
      </c>
      <c r="K917" s="7" t="s">
        <v>12</v>
      </c>
      <c r="L917" s="34" t="s">
        <v>1058</v>
      </c>
      <c r="N917" s="2">
        <v>602.94000000000005</v>
      </c>
      <c r="P917" s="2">
        <v>602.94000000000005</v>
      </c>
      <c r="R917" s="2" t="str">
        <f t="shared" si="197"/>
        <v>OK</v>
      </c>
    </row>
    <row r="918" spans="1:18" ht="78.75">
      <c r="A918" s="7" t="s">
        <v>3576</v>
      </c>
      <c r="B918" s="13" t="s">
        <v>1063</v>
      </c>
      <c r="C918" s="14" t="s">
        <v>13</v>
      </c>
      <c r="D918" s="15">
        <v>50</v>
      </c>
      <c r="E918" s="50">
        <f t="shared" si="198"/>
        <v>449.38</v>
      </c>
      <c r="F918" s="51">
        <f t="shared" si="199"/>
        <v>22469</v>
      </c>
      <c r="G918" s="51">
        <f t="shared" si="200"/>
        <v>575.21</v>
      </c>
      <c r="H918" s="51">
        <f t="shared" si="201"/>
        <v>28760.5</v>
      </c>
      <c r="I918" s="54">
        <f t="shared" si="196"/>
        <v>1.1447322064498714E-4</v>
      </c>
      <c r="K918" s="7" t="s">
        <v>1834</v>
      </c>
      <c r="L918" s="34" t="s">
        <v>1062</v>
      </c>
      <c r="N918" s="2">
        <v>450.73</v>
      </c>
      <c r="P918" s="2">
        <v>450.73</v>
      </c>
      <c r="R918" s="2" t="str">
        <f t="shared" si="197"/>
        <v>OK</v>
      </c>
    </row>
    <row r="919" spans="1:18" ht="78.75">
      <c r="A919" s="7" t="s">
        <v>3577</v>
      </c>
      <c r="B919" s="13" t="s">
        <v>1061</v>
      </c>
      <c r="C919" s="14" t="s">
        <v>13</v>
      </c>
      <c r="D919" s="15">
        <v>50</v>
      </c>
      <c r="E919" s="50">
        <f t="shared" si="198"/>
        <v>348.67</v>
      </c>
      <c r="F919" s="51">
        <f t="shared" si="199"/>
        <v>17433.5</v>
      </c>
      <c r="G919" s="51">
        <f t="shared" si="200"/>
        <v>446.3</v>
      </c>
      <c r="H919" s="51">
        <f t="shared" si="201"/>
        <v>22315</v>
      </c>
      <c r="I919" s="54">
        <f t="shared" si="196"/>
        <v>8.8818689476639426E-5</v>
      </c>
      <c r="K919" s="7" t="s">
        <v>1834</v>
      </c>
      <c r="L919" s="34" t="s">
        <v>1060</v>
      </c>
      <c r="N919" s="2">
        <v>349.72</v>
      </c>
      <c r="P919" s="2">
        <v>349.72</v>
      </c>
      <c r="R919" s="2" t="str">
        <f t="shared" si="197"/>
        <v>OK</v>
      </c>
    </row>
    <row r="920" spans="1:18" ht="31.5">
      <c r="A920" s="7" t="s">
        <v>3578</v>
      </c>
      <c r="B920" s="13" t="s">
        <v>1065</v>
      </c>
      <c r="C920" s="14" t="s">
        <v>13</v>
      </c>
      <c r="D920" s="15">
        <v>20</v>
      </c>
      <c r="E920" s="50">
        <f t="shared" si="198"/>
        <v>109.66</v>
      </c>
      <c r="F920" s="51">
        <f t="shared" si="199"/>
        <v>2193.1999999999998</v>
      </c>
      <c r="G920" s="51">
        <f t="shared" si="200"/>
        <v>140.36000000000001</v>
      </c>
      <c r="H920" s="51">
        <f t="shared" si="201"/>
        <v>2807.2</v>
      </c>
      <c r="I920" s="54">
        <f t="shared" si="196"/>
        <v>1.117328367012423E-5</v>
      </c>
      <c r="K920" s="7" t="s">
        <v>12</v>
      </c>
      <c r="L920" s="34" t="s">
        <v>1064</v>
      </c>
      <c r="N920" s="2">
        <v>109.99</v>
      </c>
      <c r="P920" s="2">
        <v>109.99</v>
      </c>
      <c r="R920" s="2" t="str">
        <f t="shared" si="197"/>
        <v>OK</v>
      </c>
    </row>
    <row r="921" spans="1:18" ht="31.5">
      <c r="A921" s="7" t="s">
        <v>3579</v>
      </c>
      <c r="B921" s="13" t="s">
        <v>1067</v>
      </c>
      <c r="C921" s="14" t="s">
        <v>13</v>
      </c>
      <c r="D921" s="15">
        <v>20</v>
      </c>
      <c r="E921" s="50">
        <f t="shared" si="198"/>
        <v>133.19999999999999</v>
      </c>
      <c r="F921" s="51">
        <f t="shared" si="199"/>
        <v>2664</v>
      </c>
      <c r="G921" s="51">
        <f t="shared" si="200"/>
        <v>170.5</v>
      </c>
      <c r="H921" s="51">
        <f t="shared" si="201"/>
        <v>3410</v>
      </c>
      <c r="I921" s="54">
        <f t="shared" si="196"/>
        <v>1.3572562451953415E-5</v>
      </c>
      <c r="K921" s="7" t="s">
        <v>12</v>
      </c>
      <c r="L921" s="34" t="s">
        <v>1066</v>
      </c>
      <c r="N921" s="2">
        <v>133.6</v>
      </c>
      <c r="P921" s="2">
        <v>133.6</v>
      </c>
      <c r="R921" s="2" t="str">
        <f t="shared" si="197"/>
        <v>OK</v>
      </c>
    </row>
    <row r="922" spans="1:18">
      <c r="A922" s="7" t="s">
        <v>3580</v>
      </c>
      <c r="B922" s="13" t="s">
        <v>2769</v>
      </c>
      <c r="C922" s="14" t="s">
        <v>13</v>
      </c>
      <c r="D922" s="15">
        <v>50</v>
      </c>
      <c r="E922" s="50">
        <f t="shared" si="198"/>
        <v>473.96</v>
      </c>
      <c r="F922" s="51">
        <f t="shared" si="199"/>
        <v>23698</v>
      </c>
      <c r="G922" s="51">
        <f t="shared" si="200"/>
        <v>606.66999999999996</v>
      </c>
      <c r="H922" s="51">
        <f t="shared" si="201"/>
        <v>30333.5</v>
      </c>
      <c r="I922" s="54">
        <f t="shared" si="196"/>
        <v>1.2073411235669469E-4</v>
      </c>
      <c r="K922" s="7" t="s">
        <v>159</v>
      </c>
      <c r="L922" s="34" t="s">
        <v>2388</v>
      </c>
      <c r="N922" s="2">
        <v>475.39</v>
      </c>
      <c r="P922" s="2">
        <v>475.39</v>
      </c>
      <c r="R922" s="2" t="str">
        <f t="shared" si="197"/>
        <v>OK</v>
      </c>
    </row>
    <row r="923" spans="1:18" ht="31.5">
      <c r="A923" s="7" t="s">
        <v>3581</v>
      </c>
      <c r="B923" s="13" t="s">
        <v>2770</v>
      </c>
      <c r="C923" s="14" t="s">
        <v>13</v>
      </c>
      <c r="D923" s="15">
        <v>50</v>
      </c>
      <c r="E923" s="50">
        <f t="shared" si="198"/>
        <v>549.61</v>
      </c>
      <c r="F923" s="51">
        <f t="shared" si="199"/>
        <v>27480.5</v>
      </c>
      <c r="G923" s="51">
        <f t="shared" si="200"/>
        <v>703.5</v>
      </c>
      <c r="H923" s="51">
        <f t="shared" si="201"/>
        <v>35175</v>
      </c>
      <c r="I923" s="54">
        <f t="shared" si="196"/>
        <v>1.4000436488195348E-4</v>
      </c>
      <c r="K923" s="7" t="s">
        <v>159</v>
      </c>
      <c r="L923" s="34" t="s">
        <v>2389</v>
      </c>
      <c r="N923" s="2">
        <v>551.26</v>
      </c>
      <c r="P923" s="2">
        <v>551.26</v>
      </c>
      <c r="R923" s="2" t="str">
        <f t="shared" si="197"/>
        <v>OK</v>
      </c>
    </row>
    <row r="924" spans="1:18" ht="31.5">
      <c r="A924" s="7" t="s">
        <v>3582</v>
      </c>
      <c r="B924" s="13" t="s">
        <v>2391</v>
      </c>
      <c r="C924" s="14" t="s">
        <v>13</v>
      </c>
      <c r="D924" s="15">
        <v>150</v>
      </c>
      <c r="E924" s="50">
        <f t="shared" si="198"/>
        <v>195.84</v>
      </c>
      <c r="F924" s="51">
        <f t="shared" si="199"/>
        <v>29376</v>
      </c>
      <c r="G924" s="51">
        <f t="shared" si="200"/>
        <v>250.68</v>
      </c>
      <c r="H924" s="51">
        <f t="shared" si="201"/>
        <v>37602</v>
      </c>
      <c r="I924" s="54">
        <f t="shared" si="196"/>
        <v>1.4966436754203878E-4</v>
      </c>
      <c r="K924" s="7" t="s">
        <v>159</v>
      </c>
      <c r="L924" s="34" t="s">
        <v>2390</v>
      </c>
      <c r="N924" s="2">
        <v>196.43</v>
      </c>
      <c r="P924" s="2">
        <v>196.43</v>
      </c>
      <c r="R924" s="2" t="str">
        <f t="shared" si="197"/>
        <v>OK</v>
      </c>
    </row>
    <row r="925" spans="1:18" ht="31.5">
      <c r="A925" s="7" t="s">
        <v>3700</v>
      </c>
      <c r="B925" s="13" t="s">
        <v>2395</v>
      </c>
      <c r="C925" s="14" t="s">
        <v>13</v>
      </c>
      <c r="D925" s="15">
        <v>150</v>
      </c>
      <c r="E925" s="50">
        <f t="shared" si="198"/>
        <v>553.21</v>
      </c>
      <c r="F925" s="51">
        <f t="shared" si="199"/>
        <v>82981.5</v>
      </c>
      <c r="G925" s="51">
        <f t="shared" si="200"/>
        <v>708.11</v>
      </c>
      <c r="H925" s="51">
        <f t="shared" si="201"/>
        <v>106216.5</v>
      </c>
      <c r="I925" s="54">
        <f t="shared" si="196"/>
        <v>4.2276541926038408E-4</v>
      </c>
      <c r="K925" s="7" t="s">
        <v>159</v>
      </c>
      <c r="L925" s="34" t="s">
        <v>2394</v>
      </c>
      <c r="N925" s="2">
        <v>554.87</v>
      </c>
      <c r="P925" s="2">
        <v>554.87</v>
      </c>
      <c r="R925" s="2" t="str">
        <f t="shared" si="197"/>
        <v>OK</v>
      </c>
    </row>
    <row r="926" spans="1:18">
      <c r="A926" s="7" t="s">
        <v>3701</v>
      </c>
      <c r="B926" s="13" t="s">
        <v>1069</v>
      </c>
      <c r="C926" s="14" t="s">
        <v>13</v>
      </c>
      <c r="D926" s="15">
        <v>30</v>
      </c>
      <c r="E926" s="50">
        <f t="shared" si="198"/>
        <v>542.71</v>
      </c>
      <c r="F926" s="51">
        <f t="shared" si="199"/>
        <v>16281.3</v>
      </c>
      <c r="G926" s="51">
        <f t="shared" si="200"/>
        <v>694.67</v>
      </c>
      <c r="H926" s="51">
        <f t="shared" si="201"/>
        <v>20840.099999999999</v>
      </c>
      <c r="I926" s="54">
        <f t="shared" si="196"/>
        <v>8.2948257699400101E-5</v>
      </c>
      <c r="K926" s="7" t="s">
        <v>12</v>
      </c>
      <c r="L926" s="34" t="s">
        <v>1068</v>
      </c>
      <c r="N926" s="2">
        <v>544.34</v>
      </c>
      <c r="P926" s="2">
        <v>544.34</v>
      </c>
      <c r="R926" s="2" t="str">
        <f t="shared" si="197"/>
        <v>OK</v>
      </c>
    </row>
    <row r="927" spans="1:18" ht="31.5">
      <c r="A927" s="7" t="s">
        <v>3702</v>
      </c>
      <c r="B927" s="13" t="s">
        <v>2393</v>
      </c>
      <c r="C927" s="14" t="s">
        <v>13</v>
      </c>
      <c r="D927" s="15">
        <v>50</v>
      </c>
      <c r="E927" s="50">
        <f t="shared" si="198"/>
        <v>707.74</v>
      </c>
      <c r="F927" s="51">
        <f t="shared" si="199"/>
        <v>35387</v>
      </c>
      <c r="G927" s="51">
        <f t="shared" si="200"/>
        <v>905.91</v>
      </c>
      <c r="H927" s="51">
        <f t="shared" si="201"/>
        <v>45295.5</v>
      </c>
      <c r="I927" s="54">
        <f t="shared" si="196"/>
        <v>1.8028621775438588E-4</v>
      </c>
      <c r="K927" s="7" t="s">
        <v>159</v>
      </c>
      <c r="L927" s="34" t="s">
        <v>2392</v>
      </c>
      <c r="N927" s="2">
        <v>709.87</v>
      </c>
      <c r="P927" s="2">
        <v>709.87</v>
      </c>
      <c r="R927" s="2" t="str">
        <f t="shared" si="197"/>
        <v>OK</v>
      </c>
    </row>
    <row r="928" spans="1:18">
      <c r="A928" s="7" t="s">
        <v>3703</v>
      </c>
      <c r="B928" s="13" t="s">
        <v>1071</v>
      </c>
      <c r="C928" s="14" t="s">
        <v>13</v>
      </c>
      <c r="D928" s="15">
        <v>150</v>
      </c>
      <c r="E928" s="50">
        <f t="shared" si="198"/>
        <v>406.67</v>
      </c>
      <c r="F928" s="51">
        <f t="shared" si="199"/>
        <v>61000.5</v>
      </c>
      <c r="G928" s="51">
        <f t="shared" si="200"/>
        <v>520.54</v>
      </c>
      <c r="H928" s="51">
        <f t="shared" si="201"/>
        <v>78081</v>
      </c>
      <c r="I928" s="54">
        <f t="shared" si="196"/>
        <v>3.1077983836098959E-4</v>
      </c>
      <c r="K928" s="7" t="s">
        <v>12</v>
      </c>
      <c r="L928" s="34" t="s">
        <v>1070</v>
      </c>
      <c r="N928" s="2">
        <v>407.89</v>
      </c>
      <c r="P928" s="2">
        <v>407.89</v>
      </c>
      <c r="R928" s="2" t="str">
        <f t="shared" si="197"/>
        <v>OK</v>
      </c>
    </row>
    <row r="929" spans="1:18" ht="78.75">
      <c r="A929" s="7" t="s">
        <v>3704</v>
      </c>
      <c r="B929" s="17" t="s">
        <v>1073</v>
      </c>
      <c r="C929" s="18" t="s">
        <v>13</v>
      </c>
      <c r="D929" s="19">
        <v>150</v>
      </c>
      <c r="E929" s="50">
        <f t="shared" si="198"/>
        <v>444.9</v>
      </c>
      <c r="F929" s="51">
        <f t="shared" si="199"/>
        <v>66735</v>
      </c>
      <c r="G929" s="51">
        <f t="shared" si="200"/>
        <v>569.47</v>
      </c>
      <c r="H929" s="51">
        <f t="shared" si="201"/>
        <v>85420.5</v>
      </c>
      <c r="I929" s="54">
        <f t="shared" si="196"/>
        <v>3.3999268942143304E-4</v>
      </c>
      <c r="K929" s="7" t="s">
        <v>12</v>
      </c>
      <c r="L929" s="35" t="s">
        <v>1072</v>
      </c>
      <c r="N929" s="2">
        <v>446.24</v>
      </c>
      <c r="P929" s="2">
        <v>446.24</v>
      </c>
      <c r="R929" s="2" t="str">
        <f t="shared" si="197"/>
        <v>OK</v>
      </c>
    </row>
    <row r="930" spans="1:18">
      <c r="A930" s="3">
        <v>37</v>
      </c>
      <c r="B930" s="36" t="s">
        <v>1074</v>
      </c>
      <c r="C930" s="20" t="s">
        <v>56</v>
      </c>
      <c r="D930" s="6" t="s">
        <v>56</v>
      </c>
      <c r="E930" s="6"/>
      <c r="F930" s="6"/>
      <c r="G930" s="6"/>
      <c r="H930" s="61">
        <f>SUM(H931:H932)</f>
        <v>182777</v>
      </c>
      <c r="I930" s="62">
        <f t="shared" si="196"/>
        <v>7.2749332764829593E-4</v>
      </c>
      <c r="K930" s="4"/>
      <c r="L930" s="5"/>
      <c r="R930" s="2" t="str">
        <f t="shared" si="197"/>
        <v>OK</v>
      </c>
    </row>
    <row r="931" spans="1:18">
      <c r="A931" s="28" t="s">
        <v>1418</v>
      </c>
      <c r="B931" s="13" t="s">
        <v>2397</v>
      </c>
      <c r="C931" s="14" t="s">
        <v>135</v>
      </c>
      <c r="D931" s="15">
        <v>100</v>
      </c>
      <c r="E931" s="50">
        <f t="shared" ref="E931:E932" si="202">ROUND(N931*$N$4,2)</f>
        <v>960.38</v>
      </c>
      <c r="F931" s="52">
        <f>ROUND(D931*E931,2)</f>
        <v>96038</v>
      </c>
      <c r="G931" s="51">
        <f t="shared" ref="G931:G932" si="203">ROUND(E931*(1+$I$1),2)</f>
        <v>1229.29</v>
      </c>
      <c r="H931" s="51">
        <f t="shared" ref="H931:H932" si="204">ROUND(D931*G931,2)</f>
        <v>122929</v>
      </c>
      <c r="I931" s="54">
        <f t="shared" si="196"/>
        <v>4.8928490605753118E-4</v>
      </c>
      <c r="K931" s="28" t="s">
        <v>159</v>
      </c>
      <c r="L931" s="34" t="s">
        <v>2396</v>
      </c>
      <c r="N931" s="2">
        <v>963.27</v>
      </c>
      <c r="P931" s="2">
        <v>963.27</v>
      </c>
      <c r="R931" s="2" t="str">
        <f t="shared" si="197"/>
        <v>OK</v>
      </c>
    </row>
    <row r="932" spans="1:18">
      <c r="A932" s="28" t="s">
        <v>1420</v>
      </c>
      <c r="B932" s="13" t="s">
        <v>1077</v>
      </c>
      <c r="C932" s="14" t="s">
        <v>135</v>
      </c>
      <c r="D932" s="15">
        <v>100</v>
      </c>
      <c r="E932" s="50">
        <f t="shared" si="202"/>
        <v>467.56</v>
      </c>
      <c r="F932" s="52">
        <f>ROUND(D932*E932,2)</f>
        <v>46756</v>
      </c>
      <c r="G932" s="51">
        <f t="shared" si="203"/>
        <v>598.48</v>
      </c>
      <c r="H932" s="51">
        <f t="shared" si="204"/>
        <v>59848</v>
      </c>
      <c r="I932" s="54">
        <f t="shared" si="196"/>
        <v>2.3820842159076477E-4</v>
      </c>
      <c r="K932" s="28" t="s">
        <v>12</v>
      </c>
      <c r="L932" s="34" t="s">
        <v>1076</v>
      </c>
      <c r="N932" s="2">
        <v>468.97</v>
      </c>
      <c r="P932" s="2">
        <v>468.97</v>
      </c>
      <c r="R932" s="2" t="str">
        <f t="shared" si="197"/>
        <v>OK</v>
      </c>
    </row>
    <row r="933" spans="1:18">
      <c r="A933" s="3">
        <v>38</v>
      </c>
      <c r="B933" s="36" t="s">
        <v>1112</v>
      </c>
      <c r="C933" s="20" t="s">
        <v>56</v>
      </c>
      <c r="D933" s="6" t="s">
        <v>56</v>
      </c>
      <c r="E933" s="6"/>
      <c r="F933" s="6"/>
      <c r="G933" s="6"/>
      <c r="H933" s="61">
        <f>SUM(H934:H941)</f>
        <v>4010564</v>
      </c>
      <c r="I933" s="62">
        <f t="shared" si="196"/>
        <v>1.5962941453828768E-2</v>
      </c>
      <c r="K933" s="4"/>
      <c r="L933" s="5"/>
      <c r="R933" s="2" t="str">
        <f t="shared" si="197"/>
        <v>OK</v>
      </c>
    </row>
    <row r="934" spans="1:18">
      <c r="A934" s="7" t="s">
        <v>1482</v>
      </c>
      <c r="B934" s="9" t="s">
        <v>2807</v>
      </c>
      <c r="C934" s="10" t="s">
        <v>84</v>
      </c>
      <c r="D934" s="11">
        <v>1000</v>
      </c>
      <c r="E934" s="50">
        <f t="shared" ref="E934:E941" si="205">ROUND(N934*$N$4,2)</f>
        <v>25.6</v>
      </c>
      <c r="F934" s="51">
        <f t="shared" ref="F934:F941" si="206">ROUND(D934*E934,2)</f>
        <v>25600</v>
      </c>
      <c r="G934" s="51">
        <f t="shared" ref="G934:G941" si="207">ROUND(E934*(1+$I$1),2)</f>
        <v>32.770000000000003</v>
      </c>
      <c r="H934" s="51">
        <f t="shared" ref="H934:H941" si="208">ROUND(D934*G934,2)</f>
        <v>32770</v>
      </c>
      <c r="I934" s="54">
        <f t="shared" si="196"/>
        <v>1.3043192714091301E-4</v>
      </c>
      <c r="K934" s="7" t="s">
        <v>736</v>
      </c>
      <c r="L934" s="38" t="s">
        <v>3981</v>
      </c>
      <c r="N934" s="2">
        <v>25.68</v>
      </c>
      <c r="P934" s="2">
        <v>25.68</v>
      </c>
      <c r="R934" s="2" t="str">
        <f t="shared" si="197"/>
        <v>OK</v>
      </c>
    </row>
    <row r="935" spans="1:18">
      <c r="A935" s="7" t="s">
        <v>1484</v>
      </c>
      <c r="B935" s="13" t="s">
        <v>2808</v>
      </c>
      <c r="C935" s="14" t="s">
        <v>84</v>
      </c>
      <c r="D935" s="15">
        <v>1000</v>
      </c>
      <c r="E935" s="50">
        <f t="shared" si="205"/>
        <v>30.47</v>
      </c>
      <c r="F935" s="51">
        <f t="shared" si="206"/>
        <v>30470</v>
      </c>
      <c r="G935" s="51">
        <f t="shared" si="207"/>
        <v>39</v>
      </c>
      <c r="H935" s="51">
        <f t="shared" si="208"/>
        <v>39000</v>
      </c>
      <c r="I935" s="54">
        <f t="shared" si="196"/>
        <v>1.5522872012498038E-4</v>
      </c>
      <c r="K935" s="7" t="s">
        <v>736</v>
      </c>
      <c r="L935" s="34" t="s">
        <v>3982</v>
      </c>
      <c r="N935" s="2">
        <v>30.56</v>
      </c>
      <c r="P935" s="2">
        <v>30.56</v>
      </c>
      <c r="R935" s="2" t="str">
        <f t="shared" si="197"/>
        <v>OK</v>
      </c>
    </row>
    <row r="936" spans="1:18">
      <c r="A936" s="7" t="s">
        <v>3705</v>
      </c>
      <c r="B936" s="13" t="s">
        <v>2809</v>
      </c>
      <c r="C936" s="14" t="s">
        <v>84</v>
      </c>
      <c r="D936" s="15">
        <v>1000</v>
      </c>
      <c r="E936" s="50">
        <f t="shared" si="205"/>
        <v>34.6</v>
      </c>
      <c r="F936" s="51">
        <f t="shared" si="206"/>
        <v>34600</v>
      </c>
      <c r="G936" s="51">
        <f t="shared" si="207"/>
        <v>44.29</v>
      </c>
      <c r="H936" s="51">
        <f t="shared" si="208"/>
        <v>44290</v>
      </c>
      <c r="I936" s="54">
        <f t="shared" si="196"/>
        <v>1.7628410293167644E-4</v>
      </c>
      <c r="K936" s="7" t="s">
        <v>736</v>
      </c>
      <c r="L936" s="34" t="s">
        <v>3983</v>
      </c>
      <c r="N936" s="2">
        <v>34.700000000000003</v>
      </c>
      <c r="P936" s="2">
        <v>34.700000000000003</v>
      </c>
      <c r="R936" s="2" t="str">
        <f t="shared" si="197"/>
        <v>OK</v>
      </c>
    </row>
    <row r="937" spans="1:18" ht="31.5">
      <c r="A937" s="7" t="s">
        <v>3706</v>
      </c>
      <c r="B937" s="17" t="s">
        <v>1122</v>
      </c>
      <c r="C937" s="18" t="s">
        <v>84</v>
      </c>
      <c r="D937" s="19">
        <v>2400</v>
      </c>
      <c r="E937" s="50">
        <f t="shared" si="205"/>
        <v>68.52</v>
      </c>
      <c r="F937" s="51">
        <f t="shared" si="206"/>
        <v>164448</v>
      </c>
      <c r="G937" s="51">
        <f t="shared" si="207"/>
        <v>87.71</v>
      </c>
      <c r="H937" s="51">
        <f t="shared" si="208"/>
        <v>210504</v>
      </c>
      <c r="I937" s="54">
        <f t="shared" si="196"/>
        <v>8.3785298720997115E-4</v>
      </c>
      <c r="K937" s="7" t="s">
        <v>12</v>
      </c>
      <c r="L937" s="35" t="s">
        <v>1121</v>
      </c>
      <c r="N937" s="2">
        <v>68.73</v>
      </c>
      <c r="P937" s="2">
        <v>68.73</v>
      </c>
      <c r="R937" s="2" t="str">
        <f t="shared" si="197"/>
        <v>OK</v>
      </c>
    </row>
    <row r="938" spans="1:18" ht="31.5">
      <c r="A938" s="7" t="s">
        <v>3707</v>
      </c>
      <c r="B938" s="17" t="s">
        <v>1119</v>
      </c>
      <c r="C938" s="18" t="s">
        <v>84</v>
      </c>
      <c r="D938" s="19">
        <v>2000</v>
      </c>
      <c r="E938" s="50">
        <f t="shared" si="205"/>
        <v>305.55</v>
      </c>
      <c r="F938" s="51">
        <f t="shared" si="206"/>
        <v>611100</v>
      </c>
      <c r="G938" s="51">
        <f t="shared" si="207"/>
        <v>391.1</v>
      </c>
      <c r="H938" s="51">
        <f t="shared" si="208"/>
        <v>782200</v>
      </c>
      <c r="I938" s="54">
        <f t="shared" si="196"/>
        <v>3.1133308944040938E-3</v>
      </c>
      <c r="K938" s="7" t="s">
        <v>12</v>
      </c>
      <c r="L938" s="35" t="s">
        <v>1118</v>
      </c>
      <c r="N938" s="2">
        <v>306.47000000000003</v>
      </c>
      <c r="P938" s="2">
        <v>306.47000000000003</v>
      </c>
      <c r="R938" s="2" t="str">
        <f t="shared" si="197"/>
        <v>OK</v>
      </c>
    </row>
    <row r="939" spans="1:18" ht="31.5">
      <c r="A939" s="7" t="s">
        <v>3708</v>
      </c>
      <c r="B939" s="17" t="s">
        <v>2438</v>
      </c>
      <c r="C939" s="18" t="s">
        <v>84</v>
      </c>
      <c r="D939" s="19">
        <v>2000</v>
      </c>
      <c r="E939" s="50">
        <f t="shared" si="205"/>
        <v>268.45</v>
      </c>
      <c r="F939" s="51">
        <f t="shared" si="206"/>
        <v>536900</v>
      </c>
      <c r="G939" s="51">
        <f t="shared" si="207"/>
        <v>343.62</v>
      </c>
      <c r="H939" s="51">
        <f t="shared" si="208"/>
        <v>687240</v>
      </c>
      <c r="I939" s="54">
        <f t="shared" si="196"/>
        <v>2.7353688620177317E-3</v>
      </c>
      <c r="K939" s="7" t="s">
        <v>159</v>
      </c>
      <c r="L939" s="35" t="s">
        <v>2437</v>
      </c>
      <c r="N939" s="2">
        <v>269.26</v>
      </c>
      <c r="P939" s="2">
        <v>269.26</v>
      </c>
      <c r="R939" s="2" t="str">
        <f t="shared" si="197"/>
        <v>OK</v>
      </c>
    </row>
    <row r="940" spans="1:18" ht="31.5">
      <c r="A940" s="7" t="s">
        <v>3709</v>
      </c>
      <c r="B940" s="17" t="s">
        <v>2440</v>
      </c>
      <c r="C940" s="18" t="s">
        <v>84</v>
      </c>
      <c r="D940" s="19">
        <v>2000</v>
      </c>
      <c r="E940" s="50">
        <f t="shared" si="205"/>
        <v>513.09</v>
      </c>
      <c r="F940" s="51">
        <f t="shared" si="206"/>
        <v>1026180</v>
      </c>
      <c r="G940" s="51">
        <f t="shared" si="207"/>
        <v>656.76</v>
      </c>
      <c r="H940" s="51">
        <f t="shared" si="208"/>
        <v>1313520</v>
      </c>
      <c r="I940" s="54">
        <f t="shared" si="196"/>
        <v>5.2281032938093401E-3</v>
      </c>
      <c r="K940" s="7" t="s">
        <v>159</v>
      </c>
      <c r="L940" s="35" t="s">
        <v>2439</v>
      </c>
      <c r="N940" s="2">
        <v>514.63</v>
      </c>
      <c r="P940" s="2">
        <v>514.63</v>
      </c>
      <c r="R940" s="2" t="str">
        <f t="shared" si="197"/>
        <v>OK</v>
      </c>
    </row>
    <row r="941" spans="1:18" ht="47.25">
      <c r="A941" s="7" t="s">
        <v>3710</v>
      </c>
      <c r="B941" s="13" t="s">
        <v>1116</v>
      </c>
      <c r="C941" s="14" t="s">
        <v>84</v>
      </c>
      <c r="D941" s="15">
        <v>1400</v>
      </c>
      <c r="E941" s="50">
        <f t="shared" si="205"/>
        <v>502.81</v>
      </c>
      <c r="F941" s="51">
        <f t="shared" si="206"/>
        <v>703934</v>
      </c>
      <c r="G941" s="51">
        <f t="shared" si="207"/>
        <v>643.6</v>
      </c>
      <c r="H941" s="51">
        <f t="shared" si="208"/>
        <v>901040</v>
      </c>
      <c r="I941" s="54">
        <f t="shared" si="196"/>
        <v>3.5863406661900601E-3</v>
      </c>
      <c r="K941" s="7" t="s">
        <v>12</v>
      </c>
      <c r="L941" s="34" t="s">
        <v>1115</v>
      </c>
      <c r="N941" s="2">
        <v>504.32</v>
      </c>
      <c r="P941" s="2">
        <v>504.32</v>
      </c>
      <c r="R941" s="2" t="str">
        <f t="shared" si="197"/>
        <v>OK</v>
      </c>
    </row>
    <row r="942" spans="1:18">
      <c r="A942" s="3">
        <v>39</v>
      </c>
      <c r="B942" s="36" t="s">
        <v>1144</v>
      </c>
      <c r="C942" s="20" t="s">
        <v>56</v>
      </c>
      <c r="D942" s="6" t="s">
        <v>56</v>
      </c>
      <c r="E942" s="6"/>
      <c r="F942" s="6"/>
      <c r="G942" s="6"/>
      <c r="H942" s="61">
        <f>SUM(H943:H968)</f>
        <v>3227996</v>
      </c>
      <c r="I942" s="62">
        <f t="shared" si="196"/>
        <v>1.2848145837142467E-2</v>
      </c>
      <c r="K942" s="4"/>
      <c r="L942" s="5"/>
      <c r="R942" s="2" t="str">
        <f t="shared" si="197"/>
        <v>OK</v>
      </c>
    </row>
    <row r="943" spans="1:18">
      <c r="A943" s="44" t="s">
        <v>1501</v>
      </c>
      <c r="B943" s="109" t="s">
        <v>1185</v>
      </c>
      <c r="C943" s="110" t="s">
        <v>13</v>
      </c>
      <c r="D943" s="22">
        <v>100</v>
      </c>
      <c r="E943" s="50">
        <f t="shared" ref="E943:E968" si="209">ROUND(N943*$N$4,2)</f>
        <v>1.3</v>
      </c>
      <c r="F943" s="50">
        <f t="shared" ref="F943:F968" si="210">ROUND(D943*E943,2)</f>
        <v>130</v>
      </c>
      <c r="G943" s="51">
        <f t="shared" ref="G943:G968" si="211">ROUND(E943*(1+$I$1),2)</f>
        <v>1.66</v>
      </c>
      <c r="H943" s="50">
        <f t="shared" ref="H943:H968" si="212">ROUND(D943*G943,2)</f>
        <v>166</v>
      </c>
      <c r="I943" s="107">
        <f t="shared" si="196"/>
        <v>6.6071711642940369E-7</v>
      </c>
      <c r="J943" s="105"/>
      <c r="K943" s="44" t="s">
        <v>159</v>
      </c>
      <c r="L943" s="106" t="s">
        <v>1191</v>
      </c>
      <c r="N943" s="2">
        <v>1.3</v>
      </c>
      <c r="P943" s="2">
        <v>1.3</v>
      </c>
      <c r="R943" s="2" t="str">
        <f t="shared" si="197"/>
        <v>OK</v>
      </c>
    </row>
    <row r="944" spans="1:18">
      <c r="A944" s="44" t="s">
        <v>1504</v>
      </c>
      <c r="B944" s="111" t="s">
        <v>1187</v>
      </c>
      <c r="C944" s="112" t="s">
        <v>13</v>
      </c>
      <c r="D944" s="21">
        <v>100</v>
      </c>
      <c r="E944" s="50">
        <f t="shared" si="209"/>
        <v>1.3</v>
      </c>
      <c r="F944" s="50">
        <f t="shared" si="210"/>
        <v>130</v>
      </c>
      <c r="G944" s="51">
        <f t="shared" si="211"/>
        <v>1.66</v>
      </c>
      <c r="H944" s="50">
        <f t="shared" si="212"/>
        <v>166</v>
      </c>
      <c r="I944" s="107">
        <f t="shared" si="196"/>
        <v>6.6071711642940369E-7</v>
      </c>
      <c r="J944" s="105"/>
      <c r="K944" s="44" t="s">
        <v>159</v>
      </c>
      <c r="L944" s="108" t="s">
        <v>2782</v>
      </c>
      <c r="N944" s="2">
        <v>1.3</v>
      </c>
      <c r="P944" s="2">
        <v>1.3</v>
      </c>
      <c r="R944" s="2" t="str">
        <f t="shared" si="197"/>
        <v>OK</v>
      </c>
    </row>
    <row r="945" spans="1:18">
      <c r="A945" s="44" t="s">
        <v>1505</v>
      </c>
      <c r="B945" s="111" t="s">
        <v>1175</v>
      </c>
      <c r="C945" s="112" t="s">
        <v>13</v>
      </c>
      <c r="D945" s="21">
        <v>400</v>
      </c>
      <c r="E945" s="50">
        <f t="shared" si="209"/>
        <v>76.67</v>
      </c>
      <c r="F945" s="50">
        <f t="shared" si="210"/>
        <v>30668</v>
      </c>
      <c r="G945" s="51">
        <f t="shared" si="211"/>
        <v>98.14</v>
      </c>
      <c r="H945" s="50">
        <f t="shared" si="212"/>
        <v>39256</v>
      </c>
      <c r="I945" s="107">
        <f t="shared" si="196"/>
        <v>1.5624765736477515E-4</v>
      </c>
      <c r="J945" s="105"/>
      <c r="K945" s="44" t="s">
        <v>159</v>
      </c>
      <c r="L945" s="108" t="s">
        <v>1182</v>
      </c>
      <c r="N945" s="2">
        <v>76.900000000000006</v>
      </c>
      <c r="P945" s="2">
        <v>76.900000000000006</v>
      </c>
      <c r="R945" s="2" t="str">
        <f t="shared" si="197"/>
        <v>OK</v>
      </c>
    </row>
    <row r="946" spans="1:18">
      <c r="A946" s="44" t="s">
        <v>1508</v>
      </c>
      <c r="B946" s="111" t="s">
        <v>1171</v>
      </c>
      <c r="C946" s="112" t="s">
        <v>13</v>
      </c>
      <c r="D946" s="21">
        <v>400</v>
      </c>
      <c r="E946" s="50">
        <f t="shared" si="209"/>
        <v>76.67</v>
      </c>
      <c r="F946" s="50">
        <f t="shared" si="210"/>
        <v>30668</v>
      </c>
      <c r="G946" s="51">
        <f t="shared" si="211"/>
        <v>98.14</v>
      </c>
      <c r="H946" s="50">
        <f t="shared" si="212"/>
        <v>39256</v>
      </c>
      <c r="I946" s="107">
        <f t="shared" si="196"/>
        <v>1.5624765736477515E-4</v>
      </c>
      <c r="J946" s="105"/>
      <c r="K946" s="44" t="s">
        <v>159</v>
      </c>
      <c r="L946" s="108" t="s">
        <v>1178</v>
      </c>
      <c r="N946" s="2">
        <v>76.900000000000006</v>
      </c>
      <c r="P946" s="2">
        <v>76.900000000000006</v>
      </c>
      <c r="R946" s="2" t="str">
        <f t="shared" si="197"/>
        <v>OK</v>
      </c>
    </row>
    <row r="947" spans="1:18">
      <c r="A947" s="44" t="s">
        <v>1511</v>
      </c>
      <c r="B947" s="111" t="s">
        <v>1177</v>
      </c>
      <c r="C947" s="112" t="s">
        <v>13</v>
      </c>
      <c r="D947" s="21">
        <v>400</v>
      </c>
      <c r="E947" s="50">
        <f t="shared" si="209"/>
        <v>76.67</v>
      </c>
      <c r="F947" s="50">
        <f t="shared" si="210"/>
        <v>30668</v>
      </c>
      <c r="G947" s="51">
        <f t="shared" si="211"/>
        <v>98.14</v>
      </c>
      <c r="H947" s="50">
        <f t="shared" si="212"/>
        <v>39256</v>
      </c>
      <c r="I947" s="107">
        <f t="shared" si="196"/>
        <v>1.5624765736477515E-4</v>
      </c>
      <c r="J947" s="105"/>
      <c r="K947" s="44" t="s">
        <v>159</v>
      </c>
      <c r="L947" s="108" t="s">
        <v>1184</v>
      </c>
      <c r="N947" s="2">
        <v>76.900000000000006</v>
      </c>
      <c r="P947" s="2">
        <v>76.900000000000006</v>
      </c>
      <c r="R947" s="2" t="str">
        <f t="shared" si="197"/>
        <v>OK</v>
      </c>
    </row>
    <row r="948" spans="1:18">
      <c r="A948" s="44" t="s">
        <v>1514</v>
      </c>
      <c r="B948" s="111" t="s">
        <v>1169</v>
      </c>
      <c r="C948" s="112" t="s">
        <v>13</v>
      </c>
      <c r="D948" s="21">
        <v>400</v>
      </c>
      <c r="E948" s="50">
        <f t="shared" si="209"/>
        <v>76.67</v>
      </c>
      <c r="F948" s="50">
        <f t="shared" si="210"/>
        <v>30668</v>
      </c>
      <c r="G948" s="51">
        <f t="shared" si="211"/>
        <v>98.14</v>
      </c>
      <c r="H948" s="50">
        <f t="shared" si="212"/>
        <v>39256</v>
      </c>
      <c r="I948" s="107">
        <f t="shared" si="196"/>
        <v>1.5624765736477515E-4</v>
      </c>
      <c r="J948" s="105"/>
      <c r="K948" s="44" t="s">
        <v>159</v>
      </c>
      <c r="L948" s="108" t="s">
        <v>1176</v>
      </c>
      <c r="N948" s="2">
        <v>76.900000000000006</v>
      </c>
      <c r="P948" s="2">
        <v>76.900000000000006</v>
      </c>
      <c r="R948" s="2" t="str">
        <f t="shared" si="197"/>
        <v>OK</v>
      </c>
    </row>
    <row r="949" spans="1:18">
      <c r="A949" s="44" t="s">
        <v>1517</v>
      </c>
      <c r="B949" s="111" t="s">
        <v>1173</v>
      </c>
      <c r="C949" s="112" t="s">
        <v>13</v>
      </c>
      <c r="D949" s="21">
        <v>400</v>
      </c>
      <c r="E949" s="50">
        <f t="shared" si="209"/>
        <v>76.67</v>
      </c>
      <c r="F949" s="50">
        <f t="shared" si="210"/>
        <v>30668</v>
      </c>
      <c r="G949" s="51">
        <f t="shared" si="211"/>
        <v>98.14</v>
      </c>
      <c r="H949" s="50">
        <f t="shared" si="212"/>
        <v>39256</v>
      </c>
      <c r="I949" s="107">
        <f t="shared" si="196"/>
        <v>1.5624765736477515E-4</v>
      </c>
      <c r="J949" s="105"/>
      <c r="K949" s="44" t="s">
        <v>159</v>
      </c>
      <c r="L949" s="108" t="s">
        <v>1180</v>
      </c>
      <c r="N949" s="2">
        <v>76.900000000000006</v>
      </c>
      <c r="P949" s="2">
        <v>76.900000000000006</v>
      </c>
      <c r="R949" s="2" t="str">
        <f t="shared" si="197"/>
        <v>OK</v>
      </c>
    </row>
    <row r="950" spans="1:18">
      <c r="A950" s="44" t="s">
        <v>1520</v>
      </c>
      <c r="B950" s="111" t="s">
        <v>3929</v>
      </c>
      <c r="C950" s="112" t="s">
        <v>13</v>
      </c>
      <c r="D950" s="21">
        <v>2500</v>
      </c>
      <c r="E950" s="50">
        <f t="shared" si="209"/>
        <v>95.18</v>
      </c>
      <c r="F950" s="50">
        <f t="shared" si="210"/>
        <v>237950</v>
      </c>
      <c r="G950" s="51">
        <f t="shared" si="211"/>
        <v>121.83</v>
      </c>
      <c r="H950" s="50">
        <f t="shared" si="212"/>
        <v>304575</v>
      </c>
      <c r="I950" s="107">
        <f t="shared" si="196"/>
        <v>1.2122766008222027E-3</v>
      </c>
      <c r="J950" s="105"/>
      <c r="K950" s="44" t="s">
        <v>159</v>
      </c>
      <c r="L950" s="108" t="s">
        <v>2784</v>
      </c>
      <c r="N950" s="2">
        <v>95.47</v>
      </c>
      <c r="P950" s="2">
        <v>95.47</v>
      </c>
      <c r="R950" s="2" t="str">
        <f t="shared" si="197"/>
        <v>OK</v>
      </c>
    </row>
    <row r="951" spans="1:18" ht="31.5">
      <c r="A951" s="44" t="s">
        <v>1523</v>
      </c>
      <c r="B951" s="111" t="s">
        <v>1160</v>
      </c>
      <c r="C951" s="112" t="s">
        <v>93</v>
      </c>
      <c r="D951" s="21">
        <v>4000</v>
      </c>
      <c r="E951" s="50">
        <f t="shared" si="209"/>
        <v>2.89</v>
      </c>
      <c r="F951" s="50">
        <f t="shared" si="210"/>
        <v>11560</v>
      </c>
      <c r="G951" s="51">
        <f t="shared" si="211"/>
        <v>3.7</v>
      </c>
      <c r="H951" s="50">
        <f t="shared" si="212"/>
        <v>14800</v>
      </c>
      <c r="I951" s="107">
        <f t="shared" si="196"/>
        <v>5.8907309175633585E-5</v>
      </c>
      <c r="J951" s="105"/>
      <c r="K951" s="44" t="s">
        <v>159</v>
      </c>
      <c r="L951" s="108" t="s">
        <v>1170</v>
      </c>
      <c r="N951" s="2">
        <v>2.9</v>
      </c>
      <c r="P951" s="2">
        <v>2.9</v>
      </c>
      <c r="R951" s="2" t="str">
        <f t="shared" si="197"/>
        <v>OK</v>
      </c>
    </row>
    <row r="952" spans="1:18" ht="31.5">
      <c r="A952" s="44" t="s">
        <v>1526</v>
      </c>
      <c r="B952" s="111" t="s">
        <v>1163</v>
      </c>
      <c r="C952" s="112" t="s">
        <v>93</v>
      </c>
      <c r="D952" s="21">
        <v>4000</v>
      </c>
      <c r="E952" s="50">
        <f t="shared" si="209"/>
        <v>2.57</v>
      </c>
      <c r="F952" s="50">
        <f t="shared" si="210"/>
        <v>10280</v>
      </c>
      <c r="G952" s="51">
        <f t="shared" si="211"/>
        <v>3.29</v>
      </c>
      <c r="H952" s="50">
        <f t="shared" si="212"/>
        <v>13160</v>
      </c>
      <c r="I952" s="107">
        <f t="shared" si="196"/>
        <v>5.2379742483198514E-5</v>
      </c>
      <c r="J952" s="105"/>
      <c r="K952" s="44" t="s">
        <v>159</v>
      </c>
      <c r="L952" s="108" t="s">
        <v>1172</v>
      </c>
      <c r="N952" s="2">
        <v>2.58</v>
      </c>
      <c r="P952" s="2">
        <v>2.58</v>
      </c>
      <c r="R952" s="2" t="str">
        <f t="shared" si="197"/>
        <v>OK</v>
      </c>
    </row>
    <row r="953" spans="1:18">
      <c r="A953" s="44" t="s">
        <v>1529</v>
      </c>
      <c r="B953" s="111" t="s">
        <v>1157</v>
      </c>
      <c r="C953" s="112" t="s">
        <v>177</v>
      </c>
      <c r="D953" s="21">
        <v>2000</v>
      </c>
      <c r="E953" s="50">
        <f t="shared" si="209"/>
        <v>115.65</v>
      </c>
      <c r="F953" s="50">
        <f t="shared" si="210"/>
        <v>231300</v>
      </c>
      <c r="G953" s="51">
        <f t="shared" si="211"/>
        <v>148.03</v>
      </c>
      <c r="H953" s="50">
        <f t="shared" si="212"/>
        <v>296060</v>
      </c>
      <c r="I953" s="107">
        <f t="shared" si="196"/>
        <v>1.1783849969282487E-3</v>
      </c>
      <c r="J953" s="105"/>
      <c r="K953" s="44" t="s">
        <v>159</v>
      </c>
      <c r="L953" s="108" t="s">
        <v>1168</v>
      </c>
      <c r="N953" s="2">
        <v>116</v>
      </c>
      <c r="P953" s="2">
        <v>116</v>
      </c>
      <c r="R953" s="2" t="str">
        <f t="shared" si="197"/>
        <v>OK</v>
      </c>
    </row>
    <row r="954" spans="1:18" ht="31.5">
      <c r="A954" s="44" t="s">
        <v>1532</v>
      </c>
      <c r="B954" s="111" t="s">
        <v>1166</v>
      </c>
      <c r="C954" s="112" t="s">
        <v>93</v>
      </c>
      <c r="D954" s="21">
        <v>4000</v>
      </c>
      <c r="E954" s="50">
        <f t="shared" si="209"/>
        <v>7.0000000000000007E-2</v>
      </c>
      <c r="F954" s="50">
        <f t="shared" si="210"/>
        <v>280</v>
      </c>
      <c r="G954" s="51">
        <f t="shared" si="211"/>
        <v>0.09</v>
      </c>
      <c r="H954" s="50">
        <f t="shared" si="212"/>
        <v>360</v>
      </c>
      <c r="I954" s="107">
        <f t="shared" si="196"/>
        <v>1.4328804934613574E-6</v>
      </c>
      <c r="J954" s="105"/>
      <c r="K954" s="44" t="s">
        <v>159</v>
      </c>
      <c r="L954" s="108" t="s">
        <v>1174</v>
      </c>
      <c r="N954" s="2">
        <v>7.0000000000000007E-2</v>
      </c>
      <c r="P954" s="2">
        <v>7.0000000000000007E-2</v>
      </c>
      <c r="R954" s="2" t="str">
        <f t="shared" si="197"/>
        <v>OK</v>
      </c>
    </row>
    <row r="955" spans="1:18">
      <c r="A955" s="44" t="s">
        <v>1535</v>
      </c>
      <c r="B955" s="111" t="s">
        <v>1155</v>
      </c>
      <c r="C955" s="112" t="s">
        <v>177</v>
      </c>
      <c r="D955" s="21">
        <v>2000</v>
      </c>
      <c r="E955" s="50">
        <f t="shared" si="209"/>
        <v>55.83</v>
      </c>
      <c r="F955" s="50">
        <f t="shared" si="210"/>
        <v>111660</v>
      </c>
      <c r="G955" s="51">
        <f t="shared" si="211"/>
        <v>71.459999999999994</v>
      </c>
      <c r="H955" s="50">
        <f t="shared" si="212"/>
        <v>142920</v>
      </c>
      <c r="I955" s="107">
        <f t="shared" si="196"/>
        <v>5.6885355590415888E-4</v>
      </c>
      <c r="J955" s="105"/>
      <c r="K955" s="44" t="s">
        <v>159</v>
      </c>
      <c r="L955" s="108" t="s">
        <v>1165</v>
      </c>
      <c r="N955" s="2">
        <v>56</v>
      </c>
      <c r="P955" s="2">
        <v>56</v>
      </c>
      <c r="R955" s="2" t="str">
        <f t="shared" si="197"/>
        <v>OK</v>
      </c>
    </row>
    <row r="956" spans="1:18">
      <c r="A956" s="7" t="s">
        <v>1538</v>
      </c>
      <c r="B956" s="13" t="s">
        <v>2449</v>
      </c>
      <c r="C956" s="14" t="s">
        <v>58</v>
      </c>
      <c r="D956" s="21">
        <v>30000</v>
      </c>
      <c r="E956" s="50">
        <f t="shared" si="209"/>
        <v>13.56</v>
      </c>
      <c r="F956" s="51">
        <f t="shared" si="210"/>
        <v>406800</v>
      </c>
      <c r="G956" s="51">
        <f t="shared" si="211"/>
        <v>17.36</v>
      </c>
      <c r="H956" s="51">
        <f t="shared" si="212"/>
        <v>520800</v>
      </c>
      <c r="I956" s="54">
        <f t="shared" si="196"/>
        <v>2.0729004472074307E-3</v>
      </c>
      <c r="K956" s="7" t="s">
        <v>159</v>
      </c>
      <c r="L956" s="34" t="s">
        <v>2448</v>
      </c>
      <c r="N956" s="2">
        <v>13.6</v>
      </c>
      <c r="P956" s="2">
        <v>13.6</v>
      </c>
      <c r="R956" s="2" t="str">
        <f t="shared" si="197"/>
        <v>OK</v>
      </c>
    </row>
    <row r="957" spans="1:18" ht="31.5">
      <c r="A957" s="7" t="s">
        <v>1541</v>
      </c>
      <c r="B957" s="13" t="s">
        <v>2447</v>
      </c>
      <c r="C957" s="14" t="s">
        <v>58</v>
      </c>
      <c r="D957" s="15">
        <v>20000</v>
      </c>
      <c r="E957" s="50">
        <f t="shared" si="209"/>
        <v>15.85</v>
      </c>
      <c r="F957" s="51">
        <f t="shared" si="210"/>
        <v>317000</v>
      </c>
      <c r="G957" s="51">
        <f t="shared" si="211"/>
        <v>20.29</v>
      </c>
      <c r="H957" s="51">
        <f t="shared" si="212"/>
        <v>405800</v>
      </c>
      <c r="I957" s="54">
        <f t="shared" si="196"/>
        <v>1.6151747340183858E-3</v>
      </c>
      <c r="K957" s="7" t="s">
        <v>159</v>
      </c>
      <c r="L957" s="34" t="s">
        <v>2446</v>
      </c>
      <c r="N957" s="2">
        <v>15.9</v>
      </c>
      <c r="P957" s="2">
        <v>15.9</v>
      </c>
      <c r="R957" s="2" t="str">
        <f t="shared" si="197"/>
        <v>OK</v>
      </c>
    </row>
    <row r="958" spans="1:18">
      <c r="A958" s="44" t="s">
        <v>1542</v>
      </c>
      <c r="B958" s="111" t="s">
        <v>1179</v>
      </c>
      <c r="C958" s="112" t="s">
        <v>13</v>
      </c>
      <c r="D958" s="21">
        <v>100</v>
      </c>
      <c r="E958" s="50">
        <f t="shared" si="209"/>
        <v>1.1399999999999999</v>
      </c>
      <c r="F958" s="50">
        <f t="shared" si="210"/>
        <v>114</v>
      </c>
      <c r="G958" s="51">
        <f t="shared" si="211"/>
        <v>1.46</v>
      </c>
      <c r="H958" s="50">
        <f t="shared" si="212"/>
        <v>146</v>
      </c>
      <c r="I958" s="107">
        <f t="shared" si="196"/>
        <v>5.8111264457043948E-7</v>
      </c>
      <c r="J958" s="105"/>
      <c r="K958" s="44" t="s">
        <v>159</v>
      </c>
      <c r="L958" s="108" t="s">
        <v>1186</v>
      </c>
      <c r="N958" s="2">
        <v>1.1399999999999999</v>
      </c>
      <c r="P958" s="2">
        <v>1.1399999999999999</v>
      </c>
      <c r="R958" s="2" t="str">
        <f t="shared" si="197"/>
        <v>OK</v>
      </c>
    </row>
    <row r="959" spans="1:18">
      <c r="A959" s="44" t="s">
        <v>1545</v>
      </c>
      <c r="B959" s="111" t="s">
        <v>1183</v>
      </c>
      <c r="C959" s="112" t="s">
        <v>13</v>
      </c>
      <c r="D959" s="21">
        <v>100</v>
      </c>
      <c r="E959" s="50">
        <f t="shared" si="209"/>
        <v>1.3</v>
      </c>
      <c r="F959" s="50">
        <f t="shared" si="210"/>
        <v>130</v>
      </c>
      <c r="G959" s="51">
        <f t="shared" si="211"/>
        <v>1.66</v>
      </c>
      <c r="H959" s="50">
        <f t="shared" si="212"/>
        <v>166</v>
      </c>
      <c r="I959" s="107">
        <f t="shared" si="196"/>
        <v>6.6071711642940369E-7</v>
      </c>
      <c r="J959" s="105"/>
      <c r="K959" s="44" t="s">
        <v>159</v>
      </c>
      <c r="L959" s="108" t="s">
        <v>1190</v>
      </c>
      <c r="N959" s="2">
        <v>1.3</v>
      </c>
      <c r="P959" s="2">
        <v>1.3</v>
      </c>
      <c r="R959" s="2" t="str">
        <f t="shared" si="197"/>
        <v>OK</v>
      </c>
    </row>
    <row r="960" spans="1:18">
      <c r="A960" s="44" t="s">
        <v>1548</v>
      </c>
      <c r="B960" s="111" t="s">
        <v>1181</v>
      </c>
      <c r="C960" s="112" t="s">
        <v>13</v>
      </c>
      <c r="D960" s="21">
        <v>100</v>
      </c>
      <c r="E960" s="50">
        <f t="shared" si="209"/>
        <v>1.1399999999999999</v>
      </c>
      <c r="F960" s="50">
        <f t="shared" si="210"/>
        <v>114</v>
      </c>
      <c r="G960" s="51">
        <f t="shared" si="211"/>
        <v>1.46</v>
      </c>
      <c r="H960" s="50">
        <f t="shared" si="212"/>
        <v>146</v>
      </c>
      <c r="I960" s="107">
        <f t="shared" si="196"/>
        <v>5.8111264457043948E-7</v>
      </c>
      <c r="J960" s="105"/>
      <c r="K960" s="44" t="s">
        <v>159</v>
      </c>
      <c r="L960" s="108" t="s">
        <v>1188</v>
      </c>
      <c r="N960" s="2">
        <v>1.1399999999999999</v>
      </c>
      <c r="P960" s="2">
        <v>1.1399999999999999</v>
      </c>
      <c r="R960" s="2" t="str">
        <f t="shared" si="197"/>
        <v>OK</v>
      </c>
    </row>
    <row r="961" spans="1:18">
      <c r="A961" s="44" t="s">
        <v>1551</v>
      </c>
      <c r="B961" s="111" t="s">
        <v>1192</v>
      </c>
      <c r="C961" s="112" t="s">
        <v>13</v>
      </c>
      <c r="D961" s="21">
        <v>650</v>
      </c>
      <c r="E961" s="50">
        <f t="shared" si="209"/>
        <v>118.76</v>
      </c>
      <c r="F961" s="50">
        <f t="shared" si="210"/>
        <v>77194</v>
      </c>
      <c r="G961" s="51">
        <f t="shared" si="211"/>
        <v>152.01</v>
      </c>
      <c r="H961" s="50">
        <f t="shared" si="212"/>
        <v>98806.5</v>
      </c>
      <c r="I961" s="107">
        <f t="shared" si="196"/>
        <v>3.9327196243663781E-4</v>
      </c>
      <c r="J961" s="105"/>
      <c r="K961" s="44" t="s">
        <v>159</v>
      </c>
      <c r="L961" s="108" t="s">
        <v>2785</v>
      </c>
      <c r="N961" s="2">
        <v>119.12</v>
      </c>
      <c r="P961" s="2">
        <v>119.12</v>
      </c>
      <c r="R961" s="2" t="str">
        <f t="shared" si="197"/>
        <v>OK</v>
      </c>
    </row>
    <row r="962" spans="1:18">
      <c r="A962" s="44" t="s">
        <v>1554</v>
      </c>
      <c r="B962" s="111" t="s">
        <v>1193</v>
      </c>
      <c r="C962" s="112" t="s">
        <v>13</v>
      </c>
      <c r="D962" s="21">
        <v>650</v>
      </c>
      <c r="E962" s="50">
        <f t="shared" si="209"/>
        <v>128.71</v>
      </c>
      <c r="F962" s="50">
        <f t="shared" si="210"/>
        <v>83661.5</v>
      </c>
      <c r="G962" s="51">
        <f t="shared" si="211"/>
        <v>164.75</v>
      </c>
      <c r="H962" s="50">
        <f t="shared" si="212"/>
        <v>107087.5</v>
      </c>
      <c r="I962" s="107">
        <f t="shared" si="196"/>
        <v>4.2623219400984201E-4</v>
      </c>
      <c r="J962" s="105"/>
      <c r="K962" s="44" t="s">
        <v>159</v>
      </c>
      <c r="L962" s="108" t="s">
        <v>2786</v>
      </c>
      <c r="N962" s="2">
        <v>129.1</v>
      </c>
      <c r="P962" s="2">
        <v>129.1</v>
      </c>
      <c r="R962" s="2" t="str">
        <f t="shared" si="197"/>
        <v>OK</v>
      </c>
    </row>
    <row r="963" spans="1:18" ht="31.5">
      <c r="A963" s="44" t="s">
        <v>1557</v>
      </c>
      <c r="B963" s="111" t="s">
        <v>1194</v>
      </c>
      <c r="C963" s="112" t="s">
        <v>13</v>
      </c>
      <c r="D963" s="21">
        <v>650</v>
      </c>
      <c r="E963" s="50">
        <f t="shared" si="209"/>
        <v>218.53</v>
      </c>
      <c r="F963" s="50">
        <f t="shared" si="210"/>
        <v>142044.5</v>
      </c>
      <c r="G963" s="51">
        <f t="shared" si="211"/>
        <v>279.72000000000003</v>
      </c>
      <c r="H963" s="50">
        <f t="shared" si="212"/>
        <v>181818</v>
      </c>
      <c r="I963" s="107">
        <f t="shared" si="196"/>
        <v>7.2367629322265864E-4</v>
      </c>
      <c r="J963" s="105"/>
      <c r="K963" s="44" t="s">
        <v>159</v>
      </c>
      <c r="L963" s="108" t="s">
        <v>2787</v>
      </c>
      <c r="N963" s="2">
        <v>219.19</v>
      </c>
      <c r="P963" s="2">
        <v>219.19</v>
      </c>
      <c r="R963" s="2" t="str">
        <f t="shared" si="197"/>
        <v>OK</v>
      </c>
    </row>
    <row r="964" spans="1:18">
      <c r="A964" s="44" t="s">
        <v>1560</v>
      </c>
      <c r="B964" s="111" t="s">
        <v>1189</v>
      </c>
      <c r="C964" s="112" t="s">
        <v>13</v>
      </c>
      <c r="D964" s="21">
        <v>800</v>
      </c>
      <c r="E964" s="50">
        <f t="shared" si="209"/>
        <v>69.790000000000006</v>
      </c>
      <c r="F964" s="50">
        <f t="shared" si="210"/>
        <v>55832</v>
      </c>
      <c r="G964" s="51">
        <f t="shared" si="211"/>
        <v>89.33</v>
      </c>
      <c r="H964" s="50">
        <f t="shared" si="212"/>
        <v>71464</v>
      </c>
      <c r="I964" s="107">
        <f t="shared" si="196"/>
        <v>2.8444269884645123E-4</v>
      </c>
      <c r="J964" s="105"/>
      <c r="K964" s="44" t="s">
        <v>159</v>
      </c>
      <c r="L964" s="108" t="s">
        <v>2783</v>
      </c>
      <c r="N964" s="2">
        <v>70</v>
      </c>
      <c r="P964" s="2">
        <v>70</v>
      </c>
      <c r="R964" s="2" t="str">
        <f t="shared" si="197"/>
        <v>OK</v>
      </c>
    </row>
    <row r="965" spans="1:18" ht="31.5">
      <c r="A965" s="7" t="s">
        <v>3711</v>
      </c>
      <c r="B965" s="13" t="s">
        <v>1150</v>
      </c>
      <c r="C965" s="14" t="s">
        <v>58</v>
      </c>
      <c r="D965" s="15">
        <v>40000</v>
      </c>
      <c r="E965" s="50">
        <f t="shared" si="209"/>
        <v>15.3</v>
      </c>
      <c r="F965" s="51">
        <f t="shared" si="210"/>
        <v>612000</v>
      </c>
      <c r="G965" s="51">
        <f t="shared" si="211"/>
        <v>19.579999999999998</v>
      </c>
      <c r="H965" s="51">
        <f t="shared" si="212"/>
        <v>783200</v>
      </c>
      <c r="I965" s="54">
        <f t="shared" si="196"/>
        <v>3.117311117997042E-3</v>
      </c>
      <c r="K965" s="7" t="s">
        <v>12</v>
      </c>
      <c r="L965" s="34" t="s">
        <v>1149</v>
      </c>
      <c r="N965" s="2">
        <v>15.35</v>
      </c>
      <c r="P965" s="2">
        <v>15.35</v>
      </c>
      <c r="R965" s="2" t="str">
        <f t="shared" si="197"/>
        <v>OK</v>
      </c>
    </row>
    <row r="966" spans="1:18" ht="31.5">
      <c r="A966" s="7" t="s">
        <v>3712</v>
      </c>
      <c r="B966" s="13" t="s">
        <v>2444</v>
      </c>
      <c r="C966" s="14" t="s">
        <v>13</v>
      </c>
      <c r="D966" s="15">
        <f>SUM(D958:D960,D943,D944)</f>
        <v>500</v>
      </c>
      <c r="E966" s="50">
        <f t="shared" si="209"/>
        <v>7.45</v>
      </c>
      <c r="F966" s="51">
        <f t="shared" si="210"/>
        <v>3725</v>
      </c>
      <c r="G966" s="51">
        <f t="shared" si="211"/>
        <v>9.5399999999999991</v>
      </c>
      <c r="H966" s="51">
        <f t="shared" si="212"/>
        <v>4770</v>
      </c>
      <c r="I966" s="54">
        <f t="shared" ref="I966:I1029" si="213">H966/$H$1416</f>
        <v>1.8985666538362988E-5</v>
      </c>
      <c r="K966" s="7" t="s">
        <v>159</v>
      </c>
      <c r="L966" s="34" t="s">
        <v>1159</v>
      </c>
      <c r="N966" s="2">
        <v>7.47</v>
      </c>
      <c r="P966" s="2">
        <v>7.47</v>
      </c>
      <c r="R966" s="2" t="str">
        <f t="shared" ref="R966:R1029" si="214">IF(E966&lt;=P966,"OK","ERRO")</f>
        <v>OK</v>
      </c>
    </row>
    <row r="967" spans="1:18" ht="31.5">
      <c r="A967" s="7" t="s">
        <v>3713</v>
      </c>
      <c r="B967" s="13" t="s">
        <v>2443</v>
      </c>
      <c r="C967" s="14" t="s">
        <v>13</v>
      </c>
      <c r="D967" s="15">
        <f>SUM(D945,D946,D947,D948,D949)</f>
        <v>2000</v>
      </c>
      <c r="E967" s="50">
        <f t="shared" si="209"/>
        <v>17.23</v>
      </c>
      <c r="F967" s="51">
        <f t="shared" si="210"/>
        <v>34460</v>
      </c>
      <c r="G967" s="51">
        <f t="shared" si="211"/>
        <v>22.05</v>
      </c>
      <c r="H967" s="51">
        <f t="shared" si="212"/>
        <v>44100</v>
      </c>
      <c r="I967" s="54">
        <f t="shared" si="213"/>
        <v>1.7552786044901629E-4</v>
      </c>
      <c r="K967" s="7" t="s">
        <v>159</v>
      </c>
      <c r="L967" s="34" t="s">
        <v>1154</v>
      </c>
      <c r="N967" s="2">
        <v>17.28</v>
      </c>
      <c r="P967" s="2">
        <v>17.28</v>
      </c>
      <c r="R967" s="2" t="str">
        <f t="shared" si="214"/>
        <v>OK</v>
      </c>
    </row>
    <row r="968" spans="1:18" ht="31.5">
      <c r="A968" s="7" t="s">
        <v>3714</v>
      </c>
      <c r="B968" s="17" t="s">
        <v>2445</v>
      </c>
      <c r="C968" s="18" t="s">
        <v>58</v>
      </c>
      <c r="D968" s="19">
        <v>1500</v>
      </c>
      <c r="E968" s="50">
        <f t="shared" si="209"/>
        <v>21.46</v>
      </c>
      <c r="F968" s="51">
        <f t="shared" si="210"/>
        <v>32190</v>
      </c>
      <c r="G968" s="51">
        <f t="shared" si="211"/>
        <v>27.47</v>
      </c>
      <c r="H968" s="51">
        <f t="shared" si="212"/>
        <v>41205</v>
      </c>
      <c r="I968" s="54">
        <f t="shared" si="213"/>
        <v>1.640051131474312E-4</v>
      </c>
      <c r="K968" s="7" t="s">
        <v>159</v>
      </c>
      <c r="L968" s="35" t="s">
        <v>1162</v>
      </c>
      <c r="N968" s="2">
        <v>21.52</v>
      </c>
      <c r="P968" s="2">
        <v>21.52</v>
      </c>
      <c r="R968" s="2" t="str">
        <f t="shared" si="214"/>
        <v>OK</v>
      </c>
    </row>
    <row r="969" spans="1:18">
      <c r="A969" s="3">
        <v>40</v>
      </c>
      <c r="B969" s="36" t="s">
        <v>1481</v>
      </c>
      <c r="C969" s="20" t="s">
        <v>56</v>
      </c>
      <c r="D969" s="6" t="s">
        <v>56</v>
      </c>
      <c r="E969" s="6"/>
      <c r="F969" s="6"/>
      <c r="G969" s="6"/>
      <c r="H969" s="61">
        <f>SUM(H970:H978)</f>
        <v>504059.5</v>
      </c>
      <c r="I969" s="62">
        <f t="shared" si="213"/>
        <v>2.0062695141496809E-3</v>
      </c>
      <c r="K969" s="4"/>
      <c r="L969" s="5"/>
      <c r="R969" s="2" t="str">
        <f t="shared" si="214"/>
        <v>OK</v>
      </c>
    </row>
    <row r="970" spans="1:18">
      <c r="A970" s="7" t="s">
        <v>1600</v>
      </c>
      <c r="B970" s="13" t="s">
        <v>1486</v>
      </c>
      <c r="C970" s="14" t="s">
        <v>84</v>
      </c>
      <c r="D970" s="15">
        <v>1000</v>
      </c>
      <c r="E970" s="50">
        <f t="shared" ref="E970:E978" si="215">ROUND(N970*$N$4,2)</f>
        <v>9.2100000000000009</v>
      </c>
      <c r="F970" s="51">
        <f t="shared" ref="F970:F978" si="216">ROUND(D970*E970,2)</f>
        <v>9210</v>
      </c>
      <c r="G970" s="51">
        <f t="shared" ref="G970:G978" si="217">ROUND(E970*(1+$I$1),2)</f>
        <v>11.79</v>
      </c>
      <c r="H970" s="51">
        <f t="shared" ref="H970:H978" si="218">ROUND(D970*G970,2)</f>
        <v>11790</v>
      </c>
      <c r="I970" s="54">
        <f t="shared" si="213"/>
        <v>4.6926836160859456E-5</v>
      </c>
      <c r="K970" s="7" t="s">
        <v>12</v>
      </c>
      <c r="L970" s="34" t="s">
        <v>1485</v>
      </c>
      <c r="N970" s="2">
        <v>9.24</v>
      </c>
      <c r="P970" s="2">
        <v>9.24</v>
      </c>
      <c r="R970" s="2" t="str">
        <f t="shared" si="214"/>
        <v>OK</v>
      </c>
    </row>
    <row r="971" spans="1:18">
      <c r="A971" s="7" t="s">
        <v>1601</v>
      </c>
      <c r="B971" s="13" t="s">
        <v>1490</v>
      </c>
      <c r="C971" s="14" t="s">
        <v>84</v>
      </c>
      <c r="D971" s="15">
        <v>1000</v>
      </c>
      <c r="E971" s="50">
        <f t="shared" si="215"/>
        <v>28.27</v>
      </c>
      <c r="F971" s="51">
        <f t="shared" si="216"/>
        <v>28270</v>
      </c>
      <c r="G971" s="51">
        <f t="shared" si="217"/>
        <v>36.19</v>
      </c>
      <c r="H971" s="51">
        <f t="shared" si="218"/>
        <v>36190</v>
      </c>
      <c r="I971" s="54">
        <f t="shared" si="213"/>
        <v>1.440442918287959E-4</v>
      </c>
      <c r="K971" s="7" t="s">
        <v>12</v>
      </c>
      <c r="L971" s="34" t="s">
        <v>1489</v>
      </c>
      <c r="N971" s="2">
        <v>28.36</v>
      </c>
      <c r="P971" s="2">
        <v>28.36</v>
      </c>
      <c r="R971" s="2" t="str">
        <f t="shared" si="214"/>
        <v>OK</v>
      </c>
    </row>
    <row r="972" spans="1:18">
      <c r="A972" s="7" t="s">
        <v>1602</v>
      </c>
      <c r="B972" s="13" t="s">
        <v>1488</v>
      </c>
      <c r="C972" s="14" t="s">
        <v>84</v>
      </c>
      <c r="D972" s="15">
        <v>1000</v>
      </c>
      <c r="E972" s="50">
        <f t="shared" si="215"/>
        <v>20.7</v>
      </c>
      <c r="F972" s="51">
        <f t="shared" si="216"/>
        <v>20700</v>
      </c>
      <c r="G972" s="51">
        <f t="shared" si="217"/>
        <v>26.5</v>
      </c>
      <c r="H972" s="51">
        <f t="shared" si="218"/>
        <v>26500</v>
      </c>
      <c r="I972" s="54">
        <f t="shared" si="213"/>
        <v>1.054759252131277E-4</v>
      </c>
      <c r="K972" s="7" t="s">
        <v>12</v>
      </c>
      <c r="L972" s="34" t="s">
        <v>1487</v>
      </c>
      <c r="N972" s="2">
        <v>20.76</v>
      </c>
      <c r="P972" s="2">
        <v>20.76</v>
      </c>
      <c r="R972" s="2" t="str">
        <f t="shared" si="214"/>
        <v>OK</v>
      </c>
    </row>
    <row r="973" spans="1:18">
      <c r="A973" s="7" t="s">
        <v>2707</v>
      </c>
      <c r="B973" s="13" t="s">
        <v>1491</v>
      </c>
      <c r="C973" s="14" t="s">
        <v>84</v>
      </c>
      <c r="D973" s="15">
        <v>650</v>
      </c>
      <c r="E973" s="50">
        <f t="shared" si="215"/>
        <v>21.43</v>
      </c>
      <c r="F973" s="51">
        <f t="shared" si="216"/>
        <v>13929.5</v>
      </c>
      <c r="G973" s="51">
        <f t="shared" si="217"/>
        <v>27.43</v>
      </c>
      <c r="H973" s="51">
        <f t="shared" si="218"/>
        <v>17829.5</v>
      </c>
      <c r="I973" s="54">
        <f t="shared" si="213"/>
        <v>7.0965396550470204E-5</v>
      </c>
      <c r="K973" s="7" t="s">
        <v>159</v>
      </c>
      <c r="L973" s="34" t="s">
        <v>2521</v>
      </c>
      <c r="N973" s="2">
        <v>21.49</v>
      </c>
      <c r="P973" s="2">
        <v>21.49</v>
      </c>
      <c r="R973" s="2" t="str">
        <f t="shared" si="214"/>
        <v>OK</v>
      </c>
    </row>
    <row r="974" spans="1:18">
      <c r="A974" s="7" t="s">
        <v>2708</v>
      </c>
      <c r="B974" s="13" t="s">
        <v>1497</v>
      </c>
      <c r="C974" s="14" t="s">
        <v>84</v>
      </c>
      <c r="D974" s="15">
        <v>2500</v>
      </c>
      <c r="E974" s="50">
        <f t="shared" si="215"/>
        <v>27.96</v>
      </c>
      <c r="F974" s="51">
        <f t="shared" si="216"/>
        <v>69900</v>
      </c>
      <c r="G974" s="51">
        <f t="shared" si="217"/>
        <v>35.79</v>
      </c>
      <c r="H974" s="51">
        <f t="shared" si="218"/>
        <v>89475</v>
      </c>
      <c r="I974" s="54">
        <f t="shared" si="213"/>
        <v>3.5613050597904156E-4</v>
      </c>
      <c r="K974" s="7" t="s">
        <v>12</v>
      </c>
      <c r="L974" s="34" t="s">
        <v>1496</v>
      </c>
      <c r="N974" s="2">
        <v>28.04</v>
      </c>
      <c r="P974" s="2">
        <v>28.04</v>
      </c>
      <c r="R974" s="2" t="str">
        <f t="shared" si="214"/>
        <v>OK</v>
      </c>
    </row>
    <row r="975" spans="1:18">
      <c r="A975" s="7" t="s">
        <v>2709</v>
      </c>
      <c r="B975" s="13" t="s">
        <v>1493</v>
      </c>
      <c r="C975" s="14" t="s">
        <v>84</v>
      </c>
      <c r="D975" s="15">
        <v>2500</v>
      </c>
      <c r="E975" s="50">
        <f t="shared" si="215"/>
        <v>25.01</v>
      </c>
      <c r="F975" s="51">
        <f t="shared" si="216"/>
        <v>62525</v>
      </c>
      <c r="G975" s="51">
        <f t="shared" si="217"/>
        <v>32.01</v>
      </c>
      <c r="H975" s="51">
        <f t="shared" si="218"/>
        <v>80025</v>
      </c>
      <c r="I975" s="54">
        <f t="shared" si="213"/>
        <v>3.1851739302568094E-4</v>
      </c>
      <c r="K975" s="7" t="s">
        <v>12</v>
      </c>
      <c r="L975" s="34" t="s">
        <v>1492</v>
      </c>
      <c r="N975" s="2">
        <v>25.09</v>
      </c>
      <c r="P975" s="2">
        <v>25.09</v>
      </c>
      <c r="R975" s="2" t="str">
        <f t="shared" si="214"/>
        <v>OK</v>
      </c>
    </row>
    <row r="976" spans="1:18">
      <c r="A976" s="7" t="s">
        <v>2710</v>
      </c>
      <c r="B976" s="17" t="s">
        <v>1499</v>
      </c>
      <c r="C976" s="18" t="s">
        <v>84</v>
      </c>
      <c r="D976" s="15">
        <v>2500</v>
      </c>
      <c r="E976" s="50">
        <f t="shared" si="215"/>
        <v>38.22</v>
      </c>
      <c r="F976" s="51">
        <f t="shared" si="216"/>
        <v>95550</v>
      </c>
      <c r="G976" s="51">
        <f t="shared" si="217"/>
        <v>48.92</v>
      </c>
      <c r="H976" s="51">
        <f t="shared" si="218"/>
        <v>122300</v>
      </c>
      <c r="I976" s="54">
        <f t="shared" si="213"/>
        <v>4.8678134541756671E-4</v>
      </c>
      <c r="K976" s="7" t="s">
        <v>12</v>
      </c>
      <c r="L976" s="35" t="s">
        <v>1498</v>
      </c>
      <c r="N976" s="2">
        <v>38.33</v>
      </c>
      <c r="P976" s="2">
        <v>38.33</v>
      </c>
      <c r="R976" s="2" t="str">
        <f t="shared" si="214"/>
        <v>OK</v>
      </c>
    </row>
    <row r="977" spans="1:18">
      <c r="A977" s="7" t="s">
        <v>2711</v>
      </c>
      <c r="B977" s="13" t="s">
        <v>1495</v>
      </c>
      <c r="C977" s="14" t="s">
        <v>84</v>
      </c>
      <c r="D977" s="15">
        <v>2500</v>
      </c>
      <c r="E977" s="50">
        <f t="shared" si="215"/>
        <v>32.200000000000003</v>
      </c>
      <c r="F977" s="51">
        <f t="shared" si="216"/>
        <v>80500</v>
      </c>
      <c r="G977" s="51">
        <f t="shared" si="217"/>
        <v>41.22</v>
      </c>
      <c r="H977" s="51">
        <f t="shared" si="218"/>
        <v>103050</v>
      </c>
      <c r="I977" s="54">
        <f t="shared" si="213"/>
        <v>4.1016204125331358E-4</v>
      </c>
      <c r="K977" s="7" t="s">
        <v>12</v>
      </c>
      <c r="L977" s="34" t="s">
        <v>1494</v>
      </c>
      <c r="N977" s="2">
        <v>32.299999999999997</v>
      </c>
      <c r="P977" s="2">
        <v>32.299999999999997</v>
      </c>
      <c r="R977" s="2" t="str">
        <f t="shared" si="214"/>
        <v>OK</v>
      </c>
    </row>
    <row r="978" spans="1:18">
      <c r="A978" s="7" t="s">
        <v>2712</v>
      </c>
      <c r="B978" s="13" t="s">
        <v>1483</v>
      </c>
      <c r="C978" s="14" t="s">
        <v>84</v>
      </c>
      <c r="D978" s="15">
        <v>1000</v>
      </c>
      <c r="E978" s="50">
        <f t="shared" si="215"/>
        <v>13.2</v>
      </c>
      <c r="F978" s="51">
        <f t="shared" si="216"/>
        <v>13200</v>
      </c>
      <c r="G978" s="51">
        <f t="shared" si="217"/>
        <v>16.899999999999999</v>
      </c>
      <c r="H978" s="51">
        <f t="shared" si="218"/>
        <v>16900</v>
      </c>
      <c r="I978" s="54">
        <f t="shared" si="213"/>
        <v>6.7265778720824844E-5</v>
      </c>
      <c r="K978" s="7" t="s">
        <v>159</v>
      </c>
      <c r="L978" s="34" t="s">
        <v>2520</v>
      </c>
      <c r="N978" s="2">
        <v>13.24</v>
      </c>
      <c r="P978" s="2">
        <v>13.24</v>
      </c>
      <c r="R978" s="2" t="str">
        <f t="shared" si="214"/>
        <v>OK</v>
      </c>
    </row>
    <row r="979" spans="1:18">
      <c r="A979" s="3">
        <v>41</v>
      </c>
      <c r="B979" s="36" t="s">
        <v>1195</v>
      </c>
      <c r="C979" s="20" t="s">
        <v>56</v>
      </c>
      <c r="D979" s="6" t="s">
        <v>56</v>
      </c>
      <c r="E979" s="6"/>
      <c r="F979" s="6"/>
      <c r="G979" s="6"/>
      <c r="H979" s="61">
        <f>SUM(H980:H983)</f>
        <v>282399</v>
      </c>
      <c r="I979" s="62">
        <f t="shared" si="213"/>
        <v>1.124011162424983E-3</v>
      </c>
      <c r="K979" s="4"/>
      <c r="L979" s="5"/>
      <c r="R979" s="2" t="str">
        <f t="shared" si="214"/>
        <v>OK</v>
      </c>
    </row>
    <row r="980" spans="1:18">
      <c r="A980" s="7" t="s">
        <v>1604</v>
      </c>
      <c r="B980" s="9" t="s">
        <v>2451</v>
      </c>
      <c r="C980" s="10" t="s">
        <v>58</v>
      </c>
      <c r="D980" s="11">
        <v>100</v>
      </c>
      <c r="E980" s="50">
        <f t="shared" ref="E980:E983" si="219">ROUND(N980*$N$4,2)</f>
        <v>86.87</v>
      </c>
      <c r="F980" s="51">
        <f>ROUND(D980*E980,2)</f>
        <v>8687</v>
      </c>
      <c r="G980" s="51">
        <f t="shared" ref="G980:G983" si="220">ROUND(E980*(1+$I$1),2)</f>
        <v>111.19</v>
      </c>
      <c r="H980" s="51">
        <f t="shared" ref="H980:H983" si="221">ROUND(D980*G980,2)</f>
        <v>11119</v>
      </c>
      <c r="I980" s="54">
        <f t="shared" si="213"/>
        <v>4.4256106129991207E-5</v>
      </c>
      <c r="K980" s="7" t="s">
        <v>159</v>
      </c>
      <c r="L980" s="38" t="s">
        <v>2450</v>
      </c>
      <c r="N980" s="2">
        <v>87.13</v>
      </c>
      <c r="P980" s="2">
        <v>87.13</v>
      </c>
      <c r="R980" s="2" t="str">
        <f t="shared" si="214"/>
        <v>OK</v>
      </c>
    </row>
    <row r="981" spans="1:18">
      <c r="A981" s="7" t="s">
        <v>1607</v>
      </c>
      <c r="B981" s="17" t="s">
        <v>1199</v>
      </c>
      <c r="C981" s="18" t="s">
        <v>84</v>
      </c>
      <c r="D981" s="19">
        <v>800</v>
      </c>
      <c r="E981" s="50">
        <f t="shared" si="219"/>
        <v>25.6</v>
      </c>
      <c r="F981" s="51">
        <f>ROUND(D981*E981,2)</f>
        <v>20480</v>
      </c>
      <c r="G981" s="51">
        <f t="shared" si="220"/>
        <v>32.770000000000003</v>
      </c>
      <c r="H981" s="51">
        <f t="shared" si="221"/>
        <v>26216</v>
      </c>
      <c r="I981" s="54">
        <f t="shared" si="213"/>
        <v>1.0434554171273041E-4</v>
      </c>
      <c r="K981" s="7" t="s">
        <v>12</v>
      </c>
      <c r="L981" s="35" t="s">
        <v>1198</v>
      </c>
      <c r="N981" s="2">
        <v>25.68</v>
      </c>
      <c r="P981" s="2">
        <v>25.68</v>
      </c>
      <c r="R981" s="2" t="str">
        <f t="shared" si="214"/>
        <v>OK</v>
      </c>
    </row>
    <row r="982" spans="1:18">
      <c r="A982" s="7" t="s">
        <v>1610</v>
      </c>
      <c r="B982" s="13" t="s">
        <v>1205</v>
      </c>
      <c r="C982" s="14" t="s">
        <v>58</v>
      </c>
      <c r="D982" s="15">
        <v>800</v>
      </c>
      <c r="E982" s="50">
        <f t="shared" si="219"/>
        <v>200.92</v>
      </c>
      <c r="F982" s="51">
        <f>ROUND(D982*E982,2)</f>
        <v>160736</v>
      </c>
      <c r="G982" s="51">
        <f t="shared" si="220"/>
        <v>257.18</v>
      </c>
      <c r="H982" s="51">
        <f t="shared" si="221"/>
        <v>205744</v>
      </c>
      <c r="I982" s="54">
        <f t="shared" si="213"/>
        <v>8.1890712290753757E-4</v>
      </c>
      <c r="K982" s="7" t="s">
        <v>12</v>
      </c>
      <c r="L982" s="34" t="s">
        <v>1204</v>
      </c>
      <c r="N982" s="2">
        <v>201.52</v>
      </c>
      <c r="P982" s="2">
        <v>201.52</v>
      </c>
      <c r="R982" s="2" t="str">
        <f t="shared" si="214"/>
        <v>OK</v>
      </c>
    </row>
    <row r="983" spans="1:18" ht="31.5">
      <c r="A983" s="7" t="s">
        <v>1613</v>
      </c>
      <c r="B983" s="13" t="s">
        <v>1202</v>
      </c>
      <c r="C983" s="14" t="s">
        <v>84</v>
      </c>
      <c r="D983" s="15">
        <v>800</v>
      </c>
      <c r="E983" s="50">
        <f t="shared" si="219"/>
        <v>38.4</v>
      </c>
      <c r="F983" s="51">
        <f>ROUND(D983*E983,2)</f>
        <v>30720</v>
      </c>
      <c r="G983" s="51">
        <f t="shared" si="220"/>
        <v>49.15</v>
      </c>
      <c r="H983" s="51">
        <f t="shared" si="221"/>
        <v>39320</v>
      </c>
      <c r="I983" s="54">
        <f t="shared" si="213"/>
        <v>1.5650239167472384E-4</v>
      </c>
      <c r="K983" s="7" t="s">
        <v>12</v>
      </c>
      <c r="L983" s="34" t="s">
        <v>1201</v>
      </c>
      <c r="N983" s="2">
        <v>38.520000000000003</v>
      </c>
      <c r="P983" s="2">
        <v>38.520000000000003</v>
      </c>
      <c r="R983" s="2" t="str">
        <f t="shared" si="214"/>
        <v>OK</v>
      </c>
    </row>
    <row r="984" spans="1:18">
      <c r="A984" s="3">
        <v>42</v>
      </c>
      <c r="B984" s="36" t="s">
        <v>1206</v>
      </c>
      <c r="C984" s="20" t="s">
        <v>56</v>
      </c>
      <c r="D984" s="6" t="s">
        <v>56</v>
      </c>
      <c r="E984" s="6"/>
      <c r="F984" s="6"/>
      <c r="G984" s="6"/>
      <c r="H984" s="61">
        <f>SUM(H985:H1029)</f>
        <v>18395259</v>
      </c>
      <c r="I984" s="62">
        <f t="shared" si="213"/>
        <v>7.3217243870192988E-2</v>
      </c>
      <c r="K984" s="4"/>
      <c r="L984" s="5"/>
      <c r="R984" s="2" t="str">
        <f t="shared" si="214"/>
        <v>OK</v>
      </c>
    </row>
    <row r="985" spans="1:18">
      <c r="A985" s="7" t="s">
        <v>1735</v>
      </c>
      <c r="B985" s="13" t="s">
        <v>1216</v>
      </c>
      <c r="C985" s="14" t="s">
        <v>58</v>
      </c>
      <c r="D985" s="15">
        <v>8000</v>
      </c>
      <c r="E985" s="50">
        <f t="shared" ref="E985:E1029" si="222">ROUND(N985*$N$4,2)</f>
        <v>9.77</v>
      </c>
      <c r="F985" s="51">
        <f t="shared" ref="F985:F1029" si="223">ROUND(D985*E985,2)</f>
        <v>78160</v>
      </c>
      <c r="G985" s="51">
        <f t="shared" ref="G985:G1029" si="224">ROUND(E985*(1+$I$1),2)</f>
        <v>12.51</v>
      </c>
      <c r="H985" s="51">
        <f t="shared" ref="H985:H1029" si="225">ROUND(D985*G985,2)</f>
        <v>100080</v>
      </c>
      <c r="I985" s="54">
        <f t="shared" si="213"/>
        <v>3.9834077718225736E-4</v>
      </c>
      <c r="K985" s="7" t="s">
        <v>12</v>
      </c>
      <c r="L985" s="34" t="s">
        <v>1215</v>
      </c>
      <c r="N985" s="2">
        <v>9.8000000000000007</v>
      </c>
      <c r="P985" s="2">
        <v>9.8000000000000007</v>
      </c>
      <c r="R985" s="2" t="str">
        <f t="shared" si="214"/>
        <v>OK</v>
      </c>
    </row>
    <row r="986" spans="1:18">
      <c r="A986" s="7" t="s">
        <v>1738</v>
      </c>
      <c r="B986" s="13" t="s">
        <v>1213</v>
      </c>
      <c r="C986" s="14" t="s">
        <v>58</v>
      </c>
      <c r="D986" s="15">
        <v>8000</v>
      </c>
      <c r="E986" s="50">
        <f t="shared" si="222"/>
        <v>11.63</v>
      </c>
      <c r="F986" s="51">
        <f t="shared" si="223"/>
        <v>93040</v>
      </c>
      <c r="G986" s="51">
        <f t="shared" si="224"/>
        <v>14.89</v>
      </c>
      <c r="H986" s="51">
        <f t="shared" si="225"/>
        <v>119120</v>
      </c>
      <c r="I986" s="54">
        <f t="shared" si="213"/>
        <v>4.7412423439199141E-4</v>
      </c>
      <c r="K986" s="7" t="s">
        <v>12</v>
      </c>
      <c r="L986" s="34" t="s">
        <v>1212</v>
      </c>
      <c r="N986" s="2">
        <v>11.66</v>
      </c>
      <c r="P986" s="2">
        <v>11.66</v>
      </c>
      <c r="R986" s="2" t="str">
        <f t="shared" si="214"/>
        <v>OK</v>
      </c>
    </row>
    <row r="987" spans="1:18">
      <c r="A987" s="7" t="s">
        <v>1741</v>
      </c>
      <c r="B987" s="13" t="s">
        <v>1226</v>
      </c>
      <c r="C987" s="14" t="s">
        <v>58</v>
      </c>
      <c r="D987" s="15">
        <v>4000</v>
      </c>
      <c r="E987" s="50">
        <f t="shared" si="222"/>
        <v>15.8</v>
      </c>
      <c r="F987" s="51">
        <f t="shared" si="223"/>
        <v>63200</v>
      </c>
      <c r="G987" s="51">
        <f t="shared" si="224"/>
        <v>20.22</v>
      </c>
      <c r="H987" s="51">
        <f t="shared" si="225"/>
        <v>80880</v>
      </c>
      <c r="I987" s="54">
        <f t="shared" si="213"/>
        <v>3.2192048419765165E-4</v>
      </c>
      <c r="K987" s="7" t="s">
        <v>12</v>
      </c>
      <c r="L987" s="34" t="s">
        <v>1225</v>
      </c>
      <c r="N987" s="2">
        <v>15.85</v>
      </c>
      <c r="P987" s="2">
        <v>15.85</v>
      </c>
      <c r="R987" s="2" t="str">
        <f t="shared" si="214"/>
        <v>OK</v>
      </c>
    </row>
    <row r="988" spans="1:18" ht="31.5">
      <c r="A988" s="7" t="s">
        <v>1743</v>
      </c>
      <c r="B988" s="13" t="s">
        <v>1228</v>
      </c>
      <c r="C988" s="14" t="s">
        <v>58</v>
      </c>
      <c r="D988" s="15">
        <v>4000</v>
      </c>
      <c r="E988" s="50">
        <f t="shared" si="222"/>
        <v>23.06</v>
      </c>
      <c r="F988" s="51">
        <f t="shared" si="223"/>
        <v>92240</v>
      </c>
      <c r="G988" s="51">
        <f t="shared" si="224"/>
        <v>29.52</v>
      </c>
      <c r="H988" s="51">
        <f t="shared" si="225"/>
        <v>118080</v>
      </c>
      <c r="I988" s="54">
        <f t="shared" si="213"/>
        <v>4.6998480185532525E-4</v>
      </c>
      <c r="K988" s="7" t="s">
        <v>12</v>
      </c>
      <c r="L988" s="34" t="s">
        <v>1227</v>
      </c>
      <c r="N988" s="2">
        <v>23.13</v>
      </c>
      <c r="P988" s="2">
        <v>23.13</v>
      </c>
      <c r="R988" s="2" t="str">
        <f t="shared" si="214"/>
        <v>OK</v>
      </c>
    </row>
    <row r="989" spans="1:18" ht="31.5">
      <c r="A989" s="7" t="s">
        <v>3715</v>
      </c>
      <c r="B989" s="13" t="s">
        <v>1230</v>
      </c>
      <c r="C989" s="14" t="s">
        <v>58</v>
      </c>
      <c r="D989" s="15">
        <v>18000</v>
      </c>
      <c r="E989" s="50">
        <f t="shared" si="222"/>
        <v>10.220000000000001</v>
      </c>
      <c r="F989" s="51">
        <f t="shared" si="223"/>
        <v>183960</v>
      </c>
      <c r="G989" s="51">
        <f t="shared" si="224"/>
        <v>13.08</v>
      </c>
      <c r="H989" s="51">
        <f t="shared" si="225"/>
        <v>235440</v>
      </c>
      <c r="I989" s="54">
        <f t="shared" si="213"/>
        <v>9.3710384272372783E-4</v>
      </c>
      <c r="K989" s="7" t="s">
        <v>12</v>
      </c>
      <c r="L989" s="34" t="s">
        <v>1229</v>
      </c>
      <c r="N989" s="2">
        <v>10.25</v>
      </c>
      <c r="P989" s="2">
        <v>10.25</v>
      </c>
      <c r="R989" s="2" t="str">
        <f t="shared" si="214"/>
        <v>OK</v>
      </c>
    </row>
    <row r="990" spans="1:18" ht="31.5">
      <c r="A990" s="7" t="s">
        <v>3716</v>
      </c>
      <c r="B990" s="13" t="s">
        <v>1232</v>
      </c>
      <c r="C990" s="14" t="s">
        <v>58</v>
      </c>
      <c r="D990" s="15">
        <v>18000</v>
      </c>
      <c r="E990" s="50">
        <f t="shared" si="222"/>
        <v>8.58</v>
      </c>
      <c r="F990" s="51">
        <f t="shared" si="223"/>
        <v>154440</v>
      </c>
      <c r="G990" s="51">
        <f t="shared" si="224"/>
        <v>10.98</v>
      </c>
      <c r="H990" s="51">
        <f t="shared" si="225"/>
        <v>197640</v>
      </c>
      <c r="I990" s="54">
        <f t="shared" si="213"/>
        <v>7.8665139091028524E-4</v>
      </c>
      <c r="K990" s="7" t="s">
        <v>12</v>
      </c>
      <c r="L990" s="34" t="s">
        <v>1231</v>
      </c>
      <c r="N990" s="2">
        <v>8.61</v>
      </c>
      <c r="P990" s="2">
        <v>8.61</v>
      </c>
      <c r="R990" s="2" t="str">
        <f t="shared" si="214"/>
        <v>OK</v>
      </c>
    </row>
    <row r="991" spans="1:18">
      <c r="A991" s="7" t="s">
        <v>3717</v>
      </c>
      <c r="B991" s="13" t="s">
        <v>1218</v>
      </c>
      <c r="C991" s="14" t="s">
        <v>58</v>
      </c>
      <c r="D991" s="15">
        <v>42500</v>
      </c>
      <c r="E991" s="50">
        <f t="shared" si="222"/>
        <v>15.59</v>
      </c>
      <c r="F991" s="51">
        <f t="shared" si="223"/>
        <v>662575</v>
      </c>
      <c r="G991" s="51">
        <f t="shared" si="224"/>
        <v>19.96</v>
      </c>
      <c r="H991" s="51">
        <f t="shared" si="225"/>
        <v>848300</v>
      </c>
      <c r="I991" s="54">
        <f t="shared" si="213"/>
        <v>3.3764236738979712E-3</v>
      </c>
      <c r="K991" s="7" t="s">
        <v>12</v>
      </c>
      <c r="L991" s="34" t="s">
        <v>1217</v>
      </c>
      <c r="N991" s="2">
        <v>15.64</v>
      </c>
      <c r="P991" s="2">
        <v>15.64</v>
      </c>
      <c r="R991" s="2" t="str">
        <f t="shared" si="214"/>
        <v>OK</v>
      </c>
    </row>
    <row r="992" spans="1:18">
      <c r="A992" s="7" t="s">
        <v>3718</v>
      </c>
      <c r="B992" s="13" t="s">
        <v>1222</v>
      </c>
      <c r="C992" s="14" t="s">
        <v>58</v>
      </c>
      <c r="D992" s="15">
        <v>42500</v>
      </c>
      <c r="E992" s="50">
        <f t="shared" si="222"/>
        <v>12.32</v>
      </c>
      <c r="F992" s="51">
        <f t="shared" si="223"/>
        <v>523600</v>
      </c>
      <c r="G992" s="51">
        <f t="shared" si="224"/>
        <v>15.77</v>
      </c>
      <c r="H992" s="51">
        <f t="shared" si="225"/>
        <v>670225</v>
      </c>
      <c r="I992" s="54">
        <f t="shared" si="213"/>
        <v>2.6676453575837176E-3</v>
      </c>
      <c r="K992" s="7" t="s">
        <v>12</v>
      </c>
      <c r="L992" s="34" t="s">
        <v>1221</v>
      </c>
      <c r="N992" s="2">
        <v>12.36</v>
      </c>
      <c r="P992" s="2">
        <v>12.36</v>
      </c>
      <c r="R992" s="2" t="str">
        <f t="shared" si="214"/>
        <v>OK</v>
      </c>
    </row>
    <row r="993" spans="1:18">
      <c r="A993" s="7" t="s">
        <v>3719</v>
      </c>
      <c r="B993" s="13" t="s">
        <v>1220</v>
      </c>
      <c r="C993" s="14" t="s">
        <v>58</v>
      </c>
      <c r="D993" s="15">
        <v>42500</v>
      </c>
      <c r="E993" s="50">
        <f t="shared" si="222"/>
        <v>23.94</v>
      </c>
      <c r="F993" s="51">
        <f t="shared" si="223"/>
        <v>1017450</v>
      </c>
      <c r="G993" s="51">
        <f t="shared" si="224"/>
        <v>30.64</v>
      </c>
      <c r="H993" s="51">
        <f t="shared" si="225"/>
        <v>1302200</v>
      </c>
      <c r="I993" s="54">
        <f t="shared" si="213"/>
        <v>5.1830471627371663E-3</v>
      </c>
      <c r="K993" s="7" t="s">
        <v>12</v>
      </c>
      <c r="L993" s="34" t="s">
        <v>1219</v>
      </c>
      <c r="N993" s="2">
        <v>24.01</v>
      </c>
      <c r="P993" s="2">
        <v>24.01</v>
      </c>
      <c r="R993" s="2" t="str">
        <f t="shared" si="214"/>
        <v>OK</v>
      </c>
    </row>
    <row r="994" spans="1:18">
      <c r="A994" s="7" t="s">
        <v>3720</v>
      </c>
      <c r="B994" s="13" t="s">
        <v>1224</v>
      </c>
      <c r="C994" s="14" t="s">
        <v>58</v>
      </c>
      <c r="D994" s="15">
        <v>42500</v>
      </c>
      <c r="E994" s="50">
        <f t="shared" si="222"/>
        <v>20.67</v>
      </c>
      <c r="F994" s="51">
        <f t="shared" si="223"/>
        <v>878475</v>
      </c>
      <c r="G994" s="51">
        <f t="shared" si="224"/>
        <v>26.46</v>
      </c>
      <c r="H994" s="51">
        <f t="shared" si="225"/>
        <v>1124550</v>
      </c>
      <c r="I994" s="54">
        <f t="shared" si="213"/>
        <v>4.4759604414499159E-3</v>
      </c>
      <c r="K994" s="7" t="s">
        <v>12</v>
      </c>
      <c r="L994" s="34" t="s">
        <v>1223</v>
      </c>
      <c r="N994" s="2">
        <v>20.73</v>
      </c>
      <c r="P994" s="2">
        <v>20.73</v>
      </c>
      <c r="R994" s="2" t="str">
        <f t="shared" si="214"/>
        <v>OK</v>
      </c>
    </row>
    <row r="995" spans="1:18" ht="31.5">
      <c r="A995" s="7" t="s">
        <v>3721</v>
      </c>
      <c r="B995" s="13" t="s">
        <v>2467</v>
      </c>
      <c r="C995" s="14" t="s">
        <v>58</v>
      </c>
      <c r="D995" s="15">
        <v>4000</v>
      </c>
      <c r="E995" s="50">
        <f t="shared" si="222"/>
        <v>24.59</v>
      </c>
      <c r="F995" s="51">
        <f t="shared" si="223"/>
        <v>98360</v>
      </c>
      <c r="G995" s="51">
        <f t="shared" si="224"/>
        <v>31.48</v>
      </c>
      <c r="H995" s="51">
        <f t="shared" si="225"/>
        <v>125920</v>
      </c>
      <c r="I995" s="54">
        <f t="shared" si="213"/>
        <v>5.0118975482403929E-4</v>
      </c>
      <c r="K995" s="7" t="s">
        <v>159</v>
      </c>
      <c r="L995" s="34" t="s">
        <v>2466</v>
      </c>
      <c r="N995" s="2">
        <v>24.66</v>
      </c>
      <c r="P995" s="2">
        <v>24.66</v>
      </c>
      <c r="R995" s="2" t="str">
        <f t="shared" si="214"/>
        <v>OK</v>
      </c>
    </row>
    <row r="996" spans="1:18">
      <c r="A996" s="7" t="s">
        <v>3722</v>
      </c>
      <c r="B996" s="13" t="s">
        <v>1248</v>
      </c>
      <c r="C996" s="14" t="s">
        <v>58</v>
      </c>
      <c r="D996" s="15">
        <v>90000</v>
      </c>
      <c r="E996" s="50">
        <f t="shared" si="222"/>
        <v>2.42</v>
      </c>
      <c r="F996" s="51">
        <f t="shared" si="223"/>
        <v>217800</v>
      </c>
      <c r="G996" s="51">
        <f t="shared" si="224"/>
        <v>3.1</v>
      </c>
      <c r="H996" s="51">
        <f t="shared" si="225"/>
        <v>279000</v>
      </c>
      <c r="I996" s="54">
        <f t="shared" si="213"/>
        <v>1.1104823824325521E-3</v>
      </c>
      <c r="K996" s="7" t="s">
        <v>12</v>
      </c>
      <c r="L996" s="34" t="s">
        <v>1247</v>
      </c>
      <c r="N996" s="2">
        <v>2.4300000000000002</v>
      </c>
      <c r="P996" s="2">
        <v>2.4300000000000002</v>
      </c>
      <c r="R996" s="2" t="str">
        <f t="shared" si="214"/>
        <v>OK</v>
      </c>
    </row>
    <row r="997" spans="1:18">
      <c r="A997" s="7" t="s">
        <v>3723</v>
      </c>
      <c r="B997" s="13" t="s">
        <v>1250</v>
      </c>
      <c r="C997" s="14" t="s">
        <v>58</v>
      </c>
      <c r="D997" s="15">
        <v>90000</v>
      </c>
      <c r="E997" s="50">
        <f t="shared" si="222"/>
        <v>2.7</v>
      </c>
      <c r="F997" s="51">
        <f t="shared" si="223"/>
        <v>243000</v>
      </c>
      <c r="G997" s="51">
        <f t="shared" si="224"/>
        <v>3.46</v>
      </c>
      <c r="H997" s="51">
        <f t="shared" si="225"/>
        <v>311400</v>
      </c>
      <c r="I997" s="54">
        <f t="shared" si="213"/>
        <v>1.2394416268440742E-3</v>
      </c>
      <c r="K997" s="7" t="s">
        <v>12</v>
      </c>
      <c r="L997" s="34" t="s">
        <v>1249</v>
      </c>
      <c r="N997" s="2">
        <v>2.71</v>
      </c>
      <c r="P997" s="2">
        <v>2.71</v>
      </c>
      <c r="R997" s="2" t="str">
        <f t="shared" si="214"/>
        <v>OK</v>
      </c>
    </row>
    <row r="998" spans="1:18">
      <c r="A998" s="7" t="s">
        <v>3724</v>
      </c>
      <c r="B998" s="13" t="s">
        <v>1252</v>
      </c>
      <c r="C998" s="14" t="s">
        <v>58</v>
      </c>
      <c r="D998" s="15">
        <v>25000</v>
      </c>
      <c r="E998" s="50">
        <f t="shared" si="222"/>
        <v>3.54</v>
      </c>
      <c r="F998" s="51">
        <f t="shared" si="223"/>
        <v>88500</v>
      </c>
      <c r="G998" s="51">
        <f t="shared" si="224"/>
        <v>4.53</v>
      </c>
      <c r="H998" s="51">
        <f t="shared" si="225"/>
        <v>113250</v>
      </c>
      <c r="I998" s="54">
        <f t="shared" si="213"/>
        <v>4.507603219013854E-4</v>
      </c>
      <c r="K998" s="7" t="s">
        <v>12</v>
      </c>
      <c r="L998" s="34" t="s">
        <v>1251</v>
      </c>
      <c r="N998" s="2">
        <v>3.55</v>
      </c>
      <c r="P998" s="2">
        <v>3.55</v>
      </c>
      <c r="R998" s="2" t="str">
        <f t="shared" si="214"/>
        <v>OK</v>
      </c>
    </row>
    <row r="999" spans="1:18">
      <c r="A999" s="7" t="s">
        <v>3725</v>
      </c>
      <c r="B999" s="13" t="s">
        <v>1254</v>
      </c>
      <c r="C999" s="14" t="s">
        <v>58</v>
      </c>
      <c r="D999" s="15">
        <v>30000</v>
      </c>
      <c r="E999" s="50">
        <f t="shared" si="222"/>
        <v>3.46</v>
      </c>
      <c r="F999" s="51">
        <f t="shared" si="223"/>
        <v>103800</v>
      </c>
      <c r="G999" s="51">
        <f t="shared" si="224"/>
        <v>4.43</v>
      </c>
      <c r="H999" s="51">
        <f t="shared" si="225"/>
        <v>132900</v>
      </c>
      <c r="I999" s="54">
        <f t="shared" si="213"/>
        <v>5.2897171550281784E-4</v>
      </c>
      <c r="K999" s="7" t="s">
        <v>12</v>
      </c>
      <c r="L999" s="34" t="s">
        <v>1253</v>
      </c>
      <c r="N999" s="2">
        <v>3.47</v>
      </c>
      <c r="P999" s="2">
        <v>3.47</v>
      </c>
      <c r="R999" s="2" t="str">
        <f t="shared" si="214"/>
        <v>OK</v>
      </c>
    </row>
    <row r="1000" spans="1:18" ht="31.5">
      <c r="A1000" s="7" t="s">
        <v>3726</v>
      </c>
      <c r="B1000" s="13" t="s">
        <v>1270</v>
      </c>
      <c r="C1000" s="14" t="s">
        <v>58</v>
      </c>
      <c r="D1000" s="15">
        <v>10000</v>
      </c>
      <c r="E1000" s="50">
        <f t="shared" si="222"/>
        <v>15.76</v>
      </c>
      <c r="F1000" s="51">
        <f t="shared" si="223"/>
        <v>157600</v>
      </c>
      <c r="G1000" s="51">
        <f t="shared" si="224"/>
        <v>20.170000000000002</v>
      </c>
      <c r="H1000" s="51">
        <f t="shared" si="225"/>
        <v>201700</v>
      </c>
      <c r="I1000" s="54">
        <f t="shared" si="213"/>
        <v>8.0281109869765504E-4</v>
      </c>
      <c r="K1000" s="7" t="s">
        <v>12</v>
      </c>
      <c r="L1000" s="34" t="s">
        <v>1269</v>
      </c>
      <c r="N1000" s="2">
        <v>15.81</v>
      </c>
      <c r="P1000" s="2">
        <v>15.81</v>
      </c>
      <c r="R1000" s="2" t="str">
        <f t="shared" si="214"/>
        <v>OK</v>
      </c>
    </row>
    <row r="1001" spans="1:18" ht="31.5">
      <c r="A1001" s="7" t="s">
        <v>3727</v>
      </c>
      <c r="B1001" s="13" t="s">
        <v>2453</v>
      </c>
      <c r="C1001" s="14" t="s">
        <v>58</v>
      </c>
      <c r="D1001" s="21">
        <v>160000</v>
      </c>
      <c r="E1001" s="50">
        <f t="shared" si="222"/>
        <v>9.07</v>
      </c>
      <c r="F1001" s="51">
        <f t="shared" si="223"/>
        <v>1451200</v>
      </c>
      <c r="G1001" s="51">
        <f t="shared" si="224"/>
        <v>11.61</v>
      </c>
      <c r="H1001" s="51">
        <f t="shared" si="225"/>
        <v>1857600</v>
      </c>
      <c r="I1001" s="54">
        <f t="shared" si="213"/>
        <v>7.3936633462606044E-3</v>
      </c>
      <c r="K1001" s="7" t="s">
        <v>159</v>
      </c>
      <c r="L1001" s="34" t="s">
        <v>2452</v>
      </c>
      <c r="N1001" s="2">
        <v>9.1</v>
      </c>
      <c r="P1001" s="2">
        <v>9.1</v>
      </c>
      <c r="R1001" s="2" t="str">
        <f t="shared" si="214"/>
        <v>OK</v>
      </c>
    </row>
    <row r="1002" spans="1:18" ht="31.5">
      <c r="A1002" s="7" t="s">
        <v>3728</v>
      </c>
      <c r="B1002" s="9" t="s">
        <v>1210</v>
      </c>
      <c r="C1002" s="10" t="s">
        <v>58</v>
      </c>
      <c r="D1002" s="11">
        <v>90000</v>
      </c>
      <c r="E1002" s="50">
        <f t="shared" si="222"/>
        <v>12.03</v>
      </c>
      <c r="F1002" s="51">
        <f t="shared" si="223"/>
        <v>1082700</v>
      </c>
      <c r="G1002" s="51">
        <f t="shared" si="224"/>
        <v>15.4</v>
      </c>
      <c r="H1002" s="51">
        <f t="shared" si="225"/>
        <v>1386000</v>
      </c>
      <c r="I1002" s="54">
        <f t="shared" si="213"/>
        <v>5.5165898998262262E-3</v>
      </c>
      <c r="K1002" s="7" t="s">
        <v>12</v>
      </c>
      <c r="L1002" s="38" t="s">
        <v>1209</v>
      </c>
      <c r="N1002" s="2">
        <v>12.07</v>
      </c>
      <c r="P1002" s="2">
        <v>12.07</v>
      </c>
      <c r="R1002" s="2" t="str">
        <f t="shared" si="214"/>
        <v>OK</v>
      </c>
    </row>
    <row r="1003" spans="1:18" ht="31.5">
      <c r="A1003" s="7" t="s">
        <v>3729</v>
      </c>
      <c r="B1003" s="13" t="s">
        <v>1282</v>
      </c>
      <c r="C1003" s="14" t="s">
        <v>58</v>
      </c>
      <c r="D1003" s="15">
        <v>6000</v>
      </c>
      <c r="E1003" s="50">
        <f t="shared" si="222"/>
        <v>8.6999999999999993</v>
      </c>
      <c r="F1003" s="51">
        <f t="shared" si="223"/>
        <v>52200</v>
      </c>
      <c r="G1003" s="51">
        <f t="shared" si="224"/>
        <v>11.14</v>
      </c>
      <c r="H1003" s="51">
        <f t="shared" si="225"/>
        <v>66840</v>
      </c>
      <c r="I1003" s="54">
        <f t="shared" si="213"/>
        <v>2.6603814495265873E-4</v>
      </c>
      <c r="K1003" s="7" t="s">
        <v>12</v>
      </c>
      <c r="L1003" s="34" t="s">
        <v>1281</v>
      </c>
      <c r="N1003" s="2">
        <v>8.73</v>
      </c>
      <c r="P1003" s="2">
        <v>8.73</v>
      </c>
      <c r="R1003" s="2" t="str">
        <f t="shared" si="214"/>
        <v>OK</v>
      </c>
    </row>
    <row r="1004" spans="1:18">
      <c r="A1004" s="7" t="s">
        <v>3730</v>
      </c>
      <c r="B1004" s="13" t="s">
        <v>1262</v>
      </c>
      <c r="C1004" s="14" t="s">
        <v>58</v>
      </c>
      <c r="D1004" s="15">
        <v>5500</v>
      </c>
      <c r="E1004" s="50">
        <f t="shared" si="222"/>
        <v>24.42</v>
      </c>
      <c r="F1004" s="51">
        <f t="shared" si="223"/>
        <v>134310</v>
      </c>
      <c r="G1004" s="51">
        <f t="shared" si="224"/>
        <v>31.26</v>
      </c>
      <c r="H1004" s="51">
        <f t="shared" si="225"/>
        <v>171930</v>
      </c>
      <c r="I1004" s="54">
        <f t="shared" si="213"/>
        <v>6.8431984233558666E-4</v>
      </c>
      <c r="K1004" s="7" t="s">
        <v>12</v>
      </c>
      <c r="L1004" s="34" t="s">
        <v>1261</v>
      </c>
      <c r="N1004" s="2">
        <v>24.49</v>
      </c>
      <c r="P1004" s="2">
        <v>24.49</v>
      </c>
      <c r="R1004" s="2" t="str">
        <f t="shared" si="214"/>
        <v>OK</v>
      </c>
    </row>
    <row r="1005" spans="1:18" ht="31.5">
      <c r="A1005" s="7" t="s">
        <v>3731</v>
      </c>
      <c r="B1005" s="13" t="s">
        <v>4040</v>
      </c>
      <c r="C1005" s="14" t="s">
        <v>58</v>
      </c>
      <c r="D1005" s="15">
        <v>90000</v>
      </c>
      <c r="E1005" s="50">
        <f t="shared" si="222"/>
        <v>12.51</v>
      </c>
      <c r="F1005" s="51">
        <f t="shared" si="223"/>
        <v>1125900</v>
      </c>
      <c r="G1005" s="51">
        <f t="shared" si="224"/>
        <v>16.010000000000002</v>
      </c>
      <c r="H1005" s="51">
        <f t="shared" si="225"/>
        <v>1440900</v>
      </c>
      <c r="I1005" s="54">
        <f t="shared" si="213"/>
        <v>5.7351041750790836E-3</v>
      </c>
      <c r="K1005" s="7" t="s">
        <v>677</v>
      </c>
      <c r="L1005" s="34">
        <v>88488</v>
      </c>
      <c r="N1005" s="2">
        <v>12.55</v>
      </c>
      <c r="P1005" s="2">
        <v>12.55</v>
      </c>
      <c r="R1005" s="2" t="str">
        <f t="shared" si="214"/>
        <v>OK</v>
      </c>
    </row>
    <row r="1006" spans="1:18">
      <c r="A1006" s="7" t="s">
        <v>3732</v>
      </c>
      <c r="B1006" s="13" t="s">
        <v>2455</v>
      </c>
      <c r="C1006" s="14" t="s">
        <v>58</v>
      </c>
      <c r="D1006" s="15">
        <v>3800</v>
      </c>
      <c r="E1006" s="50">
        <f t="shared" si="222"/>
        <v>22.67</v>
      </c>
      <c r="F1006" s="51">
        <f t="shared" si="223"/>
        <v>86146</v>
      </c>
      <c r="G1006" s="51">
        <f t="shared" si="224"/>
        <v>29.02</v>
      </c>
      <c r="H1006" s="51">
        <f t="shared" si="225"/>
        <v>110276</v>
      </c>
      <c r="I1006" s="54">
        <f t="shared" si="213"/>
        <v>4.3892313693595739E-4</v>
      </c>
      <c r="K1006" s="7" t="s">
        <v>159</v>
      </c>
      <c r="L1006" s="34" t="s">
        <v>2454</v>
      </c>
      <c r="N1006" s="2">
        <v>22.74</v>
      </c>
      <c r="P1006" s="2">
        <v>22.74</v>
      </c>
      <c r="R1006" s="2" t="str">
        <f t="shared" si="214"/>
        <v>OK</v>
      </c>
    </row>
    <row r="1007" spans="1:18" ht="31.5">
      <c r="A1007" s="7" t="s">
        <v>3733</v>
      </c>
      <c r="B1007" s="13" t="s">
        <v>1234</v>
      </c>
      <c r="C1007" s="14" t="s">
        <v>58</v>
      </c>
      <c r="D1007" s="15">
        <v>3800</v>
      </c>
      <c r="E1007" s="50">
        <f t="shared" si="222"/>
        <v>11.94</v>
      </c>
      <c r="F1007" s="51">
        <f t="shared" si="223"/>
        <v>45372</v>
      </c>
      <c r="G1007" s="51">
        <f t="shared" si="224"/>
        <v>15.28</v>
      </c>
      <c r="H1007" s="51">
        <f t="shared" si="225"/>
        <v>58064</v>
      </c>
      <c r="I1007" s="54">
        <f t="shared" si="213"/>
        <v>2.3110770270094518E-4</v>
      </c>
      <c r="K1007" s="7" t="s">
        <v>12</v>
      </c>
      <c r="L1007" s="34" t="s">
        <v>1233</v>
      </c>
      <c r="N1007" s="2">
        <v>11.98</v>
      </c>
      <c r="P1007" s="2">
        <v>11.98</v>
      </c>
      <c r="R1007" s="2" t="str">
        <f t="shared" si="214"/>
        <v>OK</v>
      </c>
    </row>
    <row r="1008" spans="1:18">
      <c r="A1008" s="7" t="s">
        <v>3734</v>
      </c>
      <c r="B1008" s="13" t="s">
        <v>1238</v>
      </c>
      <c r="C1008" s="14" t="s">
        <v>84</v>
      </c>
      <c r="D1008" s="15">
        <v>4200</v>
      </c>
      <c r="E1008" s="50">
        <f t="shared" si="222"/>
        <v>13.14</v>
      </c>
      <c r="F1008" s="51">
        <f t="shared" si="223"/>
        <v>55188</v>
      </c>
      <c r="G1008" s="51">
        <f t="shared" si="224"/>
        <v>16.82</v>
      </c>
      <c r="H1008" s="51">
        <f t="shared" si="225"/>
        <v>70644</v>
      </c>
      <c r="I1008" s="54">
        <f t="shared" si="213"/>
        <v>2.8117891550023371E-4</v>
      </c>
      <c r="K1008" s="7" t="s">
        <v>12</v>
      </c>
      <c r="L1008" s="34" t="s">
        <v>1237</v>
      </c>
      <c r="N1008" s="2">
        <v>13.18</v>
      </c>
      <c r="P1008" s="2">
        <v>13.18</v>
      </c>
      <c r="R1008" s="2" t="str">
        <f t="shared" si="214"/>
        <v>OK</v>
      </c>
    </row>
    <row r="1009" spans="1:18" ht="31.5">
      <c r="A1009" s="7" t="s">
        <v>3735</v>
      </c>
      <c r="B1009" s="13" t="s">
        <v>1236</v>
      </c>
      <c r="C1009" s="14" t="s">
        <v>58</v>
      </c>
      <c r="D1009" s="15">
        <v>3800</v>
      </c>
      <c r="E1009" s="50">
        <f t="shared" si="222"/>
        <v>27.68</v>
      </c>
      <c r="F1009" s="51">
        <f t="shared" si="223"/>
        <v>105184</v>
      </c>
      <c r="G1009" s="51">
        <f t="shared" si="224"/>
        <v>35.43</v>
      </c>
      <c r="H1009" s="51">
        <f t="shared" si="225"/>
        <v>134634</v>
      </c>
      <c r="I1009" s="54">
        <f t="shared" si="213"/>
        <v>5.3587342321299001E-4</v>
      </c>
      <c r="K1009" s="7" t="s">
        <v>1834</v>
      </c>
      <c r="L1009" s="34" t="s">
        <v>1235</v>
      </c>
      <c r="N1009" s="2">
        <v>27.76</v>
      </c>
      <c r="P1009" s="2">
        <v>27.76</v>
      </c>
      <c r="R1009" s="2" t="str">
        <f t="shared" si="214"/>
        <v>OK</v>
      </c>
    </row>
    <row r="1010" spans="1:18" ht="31.5">
      <c r="A1010" s="7" t="s">
        <v>3736</v>
      </c>
      <c r="B1010" s="13" t="s">
        <v>2461</v>
      </c>
      <c r="C1010" s="14" t="s">
        <v>58</v>
      </c>
      <c r="D1010" s="15">
        <v>8000</v>
      </c>
      <c r="E1010" s="50">
        <f t="shared" si="222"/>
        <v>21</v>
      </c>
      <c r="F1010" s="51">
        <f t="shared" si="223"/>
        <v>168000</v>
      </c>
      <c r="G1010" s="51">
        <f t="shared" si="224"/>
        <v>26.88</v>
      </c>
      <c r="H1010" s="51">
        <f t="shared" si="225"/>
        <v>215040</v>
      </c>
      <c r="I1010" s="54">
        <f t="shared" si="213"/>
        <v>8.5590728142758419E-4</v>
      </c>
      <c r="K1010" s="7" t="s">
        <v>159</v>
      </c>
      <c r="L1010" s="34" t="s">
        <v>2460</v>
      </c>
      <c r="N1010" s="2">
        <v>21.06</v>
      </c>
      <c r="P1010" s="2">
        <v>21.06</v>
      </c>
      <c r="R1010" s="2" t="str">
        <f t="shared" si="214"/>
        <v>OK</v>
      </c>
    </row>
    <row r="1011" spans="1:18" ht="31.5">
      <c r="A1011" s="7" t="s">
        <v>3737</v>
      </c>
      <c r="B1011" s="13" t="s">
        <v>2463</v>
      </c>
      <c r="C1011" s="14" t="s">
        <v>58</v>
      </c>
      <c r="D1011" s="15">
        <v>8000</v>
      </c>
      <c r="E1011" s="50">
        <f t="shared" si="222"/>
        <v>20.62</v>
      </c>
      <c r="F1011" s="51">
        <f t="shared" si="223"/>
        <v>164960</v>
      </c>
      <c r="G1011" s="51">
        <f t="shared" si="224"/>
        <v>26.39</v>
      </c>
      <c r="H1011" s="51">
        <f t="shared" si="225"/>
        <v>211120</v>
      </c>
      <c r="I1011" s="54">
        <f t="shared" si="213"/>
        <v>8.4030480494322725E-4</v>
      </c>
      <c r="K1011" s="7" t="s">
        <v>159</v>
      </c>
      <c r="L1011" s="34" t="s">
        <v>2462</v>
      </c>
      <c r="N1011" s="2">
        <v>20.68</v>
      </c>
      <c r="P1011" s="2">
        <v>20.68</v>
      </c>
      <c r="R1011" s="2" t="str">
        <f t="shared" si="214"/>
        <v>OK</v>
      </c>
    </row>
    <row r="1012" spans="1:18" ht="31.5">
      <c r="A1012" s="7" t="s">
        <v>3738</v>
      </c>
      <c r="B1012" s="13" t="s">
        <v>2459</v>
      </c>
      <c r="C1012" s="14" t="s">
        <v>58</v>
      </c>
      <c r="D1012" s="21">
        <v>15000</v>
      </c>
      <c r="E1012" s="50">
        <f t="shared" si="222"/>
        <v>26.07</v>
      </c>
      <c r="F1012" s="51">
        <f t="shared" si="223"/>
        <v>391050</v>
      </c>
      <c r="G1012" s="51">
        <f t="shared" si="224"/>
        <v>33.369999999999997</v>
      </c>
      <c r="H1012" s="51">
        <f t="shared" si="225"/>
        <v>500550</v>
      </c>
      <c r="I1012" s="54">
        <f t="shared" si="213"/>
        <v>1.9923009194502293E-3</v>
      </c>
      <c r="K1012" s="7" t="s">
        <v>159</v>
      </c>
      <c r="L1012" s="34" t="s">
        <v>2458</v>
      </c>
      <c r="N1012" s="2">
        <v>26.15</v>
      </c>
      <c r="P1012" s="2">
        <v>26.15</v>
      </c>
      <c r="R1012" s="2" t="str">
        <f t="shared" si="214"/>
        <v>OK</v>
      </c>
    </row>
    <row r="1013" spans="1:18">
      <c r="A1013" s="7" t="s">
        <v>3739</v>
      </c>
      <c r="B1013" s="13" t="s">
        <v>2457</v>
      </c>
      <c r="C1013" s="14" t="s">
        <v>58</v>
      </c>
      <c r="D1013" s="15">
        <v>60000</v>
      </c>
      <c r="E1013" s="50">
        <f t="shared" si="222"/>
        <v>10.38</v>
      </c>
      <c r="F1013" s="51">
        <f t="shared" si="223"/>
        <v>622800</v>
      </c>
      <c r="G1013" s="51">
        <f t="shared" si="224"/>
        <v>13.29</v>
      </c>
      <c r="H1013" s="51">
        <f t="shared" si="225"/>
        <v>797400</v>
      </c>
      <c r="I1013" s="54">
        <f t="shared" si="213"/>
        <v>3.1738302930169071E-3</v>
      </c>
      <c r="K1013" s="7" t="s">
        <v>159</v>
      </c>
      <c r="L1013" s="34" t="s">
        <v>2456</v>
      </c>
      <c r="N1013" s="2">
        <v>10.41</v>
      </c>
      <c r="P1013" s="2">
        <v>10.41</v>
      </c>
      <c r="R1013" s="2" t="str">
        <f t="shared" si="214"/>
        <v>OK</v>
      </c>
    </row>
    <row r="1014" spans="1:18" ht="31.5">
      <c r="A1014" s="7" t="s">
        <v>3740</v>
      </c>
      <c r="B1014" s="13" t="s">
        <v>1244</v>
      </c>
      <c r="C1014" s="14" t="s">
        <v>84</v>
      </c>
      <c r="D1014" s="15">
        <v>8000</v>
      </c>
      <c r="E1014" s="50">
        <f t="shared" si="222"/>
        <v>15.66</v>
      </c>
      <c r="F1014" s="51">
        <f t="shared" si="223"/>
        <v>125280</v>
      </c>
      <c r="G1014" s="51">
        <f t="shared" si="224"/>
        <v>20.04</v>
      </c>
      <c r="H1014" s="51">
        <f t="shared" si="225"/>
        <v>160320</v>
      </c>
      <c r="I1014" s="54">
        <f t="shared" si="213"/>
        <v>6.3810944642145784E-4</v>
      </c>
      <c r="K1014" s="7" t="s">
        <v>12</v>
      </c>
      <c r="L1014" s="34" t="s">
        <v>1243</v>
      </c>
      <c r="N1014" s="2">
        <v>15.71</v>
      </c>
      <c r="P1014" s="2">
        <v>15.71</v>
      </c>
      <c r="R1014" s="2" t="str">
        <f t="shared" si="214"/>
        <v>OK</v>
      </c>
    </row>
    <row r="1015" spans="1:18">
      <c r="A1015" s="7" t="s">
        <v>3741</v>
      </c>
      <c r="B1015" s="13" t="s">
        <v>1240</v>
      </c>
      <c r="C1015" s="14" t="s">
        <v>58</v>
      </c>
      <c r="D1015" s="21">
        <v>18000</v>
      </c>
      <c r="E1015" s="50">
        <f t="shared" si="222"/>
        <v>24.4</v>
      </c>
      <c r="F1015" s="51">
        <f t="shared" si="223"/>
        <v>439200</v>
      </c>
      <c r="G1015" s="51">
        <f t="shared" si="224"/>
        <v>31.23</v>
      </c>
      <c r="H1015" s="51">
        <f t="shared" si="225"/>
        <v>562140</v>
      </c>
      <c r="I1015" s="54">
        <f t="shared" si="213"/>
        <v>2.2374428905399097E-3</v>
      </c>
      <c r="K1015" s="7" t="s">
        <v>12</v>
      </c>
      <c r="L1015" s="34" t="s">
        <v>1239</v>
      </c>
      <c r="N1015" s="2">
        <v>24.47</v>
      </c>
      <c r="P1015" s="2">
        <v>24.47</v>
      </c>
      <c r="R1015" s="2" t="str">
        <f t="shared" si="214"/>
        <v>OK</v>
      </c>
    </row>
    <row r="1016" spans="1:18" ht="31.5">
      <c r="A1016" s="7" t="s">
        <v>3742</v>
      </c>
      <c r="B1016" s="13" t="s">
        <v>1242</v>
      </c>
      <c r="C1016" s="14" t="s">
        <v>58</v>
      </c>
      <c r="D1016" s="15">
        <v>8000</v>
      </c>
      <c r="E1016" s="50">
        <f t="shared" si="222"/>
        <v>17.12</v>
      </c>
      <c r="F1016" s="51">
        <f t="shared" si="223"/>
        <v>136960</v>
      </c>
      <c r="G1016" s="51">
        <f t="shared" si="224"/>
        <v>21.91</v>
      </c>
      <c r="H1016" s="51">
        <f t="shared" si="225"/>
        <v>175280</v>
      </c>
      <c r="I1016" s="54">
        <f t="shared" si="213"/>
        <v>6.9765359137196313E-4</v>
      </c>
      <c r="K1016" s="7" t="s">
        <v>12</v>
      </c>
      <c r="L1016" s="34" t="s">
        <v>1241</v>
      </c>
      <c r="N1016" s="2">
        <v>17.170000000000002</v>
      </c>
      <c r="P1016" s="2">
        <v>17.170000000000002</v>
      </c>
      <c r="R1016" s="2" t="str">
        <f t="shared" si="214"/>
        <v>OK</v>
      </c>
    </row>
    <row r="1017" spans="1:18">
      <c r="A1017" s="7" t="s">
        <v>3743</v>
      </c>
      <c r="B1017" s="13" t="s">
        <v>1246</v>
      </c>
      <c r="C1017" s="14" t="s">
        <v>58</v>
      </c>
      <c r="D1017" s="15">
        <v>12000</v>
      </c>
      <c r="E1017" s="50">
        <f t="shared" si="222"/>
        <v>25.78</v>
      </c>
      <c r="F1017" s="51">
        <f t="shared" si="223"/>
        <v>309360</v>
      </c>
      <c r="G1017" s="51">
        <f t="shared" si="224"/>
        <v>33</v>
      </c>
      <c r="H1017" s="51">
        <f t="shared" si="225"/>
        <v>396000</v>
      </c>
      <c r="I1017" s="54">
        <f t="shared" si="213"/>
        <v>1.5761685428074932E-3</v>
      </c>
      <c r="K1017" s="7" t="s">
        <v>12</v>
      </c>
      <c r="L1017" s="34" t="s">
        <v>1245</v>
      </c>
      <c r="N1017" s="2">
        <v>25.86</v>
      </c>
      <c r="P1017" s="2">
        <v>25.86</v>
      </c>
      <c r="R1017" s="2" t="str">
        <f t="shared" si="214"/>
        <v>OK</v>
      </c>
    </row>
    <row r="1018" spans="1:18" ht="31.5">
      <c r="A1018" s="7" t="s">
        <v>3744</v>
      </c>
      <c r="B1018" s="13" t="s">
        <v>1256</v>
      </c>
      <c r="C1018" s="14" t="s">
        <v>58</v>
      </c>
      <c r="D1018" s="15">
        <v>20000</v>
      </c>
      <c r="E1018" s="50">
        <f t="shared" si="222"/>
        <v>19.32</v>
      </c>
      <c r="F1018" s="51">
        <f t="shared" si="223"/>
        <v>386400</v>
      </c>
      <c r="G1018" s="51">
        <f t="shared" si="224"/>
        <v>24.73</v>
      </c>
      <c r="H1018" s="51">
        <f t="shared" si="225"/>
        <v>494600</v>
      </c>
      <c r="I1018" s="54">
        <f t="shared" si="213"/>
        <v>1.9686185890721874E-3</v>
      </c>
      <c r="K1018" s="7" t="s">
        <v>12</v>
      </c>
      <c r="L1018" s="34" t="s">
        <v>1255</v>
      </c>
      <c r="N1018" s="2">
        <v>19.38</v>
      </c>
      <c r="P1018" s="2">
        <v>19.38</v>
      </c>
      <c r="R1018" s="2" t="str">
        <f t="shared" si="214"/>
        <v>OK</v>
      </c>
    </row>
    <row r="1019" spans="1:18" ht="31.5">
      <c r="A1019" s="7" t="s">
        <v>3745</v>
      </c>
      <c r="B1019" s="13" t="s">
        <v>1260</v>
      </c>
      <c r="C1019" s="14" t="s">
        <v>58</v>
      </c>
      <c r="D1019" s="15">
        <v>3000</v>
      </c>
      <c r="E1019" s="50">
        <f t="shared" si="222"/>
        <v>14.13</v>
      </c>
      <c r="F1019" s="51">
        <f t="shared" si="223"/>
        <v>42390</v>
      </c>
      <c r="G1019" s="51">
        <f t="shared" si="224"/>
        <v>18.09</v>
      </c>
      <c r="H1019" s="51">
        <f t="shared" si="225"/>
        <v>54270</v>
      </c>
      <c r="I1019" s="54">
        <f t="shared" si="213"/>
        <v>2.1600673438929965E-4</v>
      </c>
      <c r="K1019" s="7" t="s">
        <v>12</v>
      </c>
      <c r="L1019" s="34" t="s">
        <v>1259</v>
      </c>
      <c r="N1019" s="2">
        <v>14.17</v>
      </c>
      <c r="P1019" s="2">
        <v>14.17</v>
      </c>
      <c r="R1019" s="2" t="str">
        <f t="shared" si="214"/>
        <v>OK</v>
      </c>
    </row>
    <row r="1020" spans="1:18" ht="31.5">
      <c r="A1020" s="7" t="s">
        <v>3746</v>
      </c>
      <c r="B1020" s="13" t="s">
        <v>1258</v>
      </c>
      <c r="C1020" s="14" t="s">
        <v>58</v>
      </c>
      <c r="D1020" s="15">
        <v>3000</v>
      </c>
      <c r="E1020" s="50">
        <f t="shared" si="222"/>
        <v>19.850000000000001</v>
      </c>
      <c r="F1020" s="51">
        <f t="shared" si="223"/>
        <v>59550</v>
      </c>
      <c r="G1020" s="51">
        <f t="shared" si="224"/>
        <v>25.41</v>
      </c>
      <c r="H1020" s="51">
        <f t="shared" si="225"/>
        <v>76230</v>
      </c>
      <c r="I1020" s="54">
        <f t="shared" si="213"/>
        <v>3.0341244449044247E-4</v>
      </c>
      <c r="K1020" s="7" t="s">
        <v>12</v>
      </c>
      <c r="L1020" s="34" t="s">
        <v>1257</v>
      </c>
      <c r="N1020" s="2">
        <v>19.91</v>
      </c>
      <c r="P1020" s="2">
        <v>19.91</v>
      </c>
      <c r="R1020" s="2" t="str">
        <f t="shared" si="214"/>
        <v>OK</v>
      </c>
    </row>
    <row r="1021" spans="1:18" ht="31.5">
      <c r="A1021" s="7" t="s">
        <v>3747</v>
      </c>
      <c r="B1021" s="13" t="s">
        <v>1274</v>
      </c>
      <c r="C1021" s="14" t="s">
        <v>58</v>
      </c>
      <c r="D1021" s="15">
        <v>4000</v>
      </c>
      <c r="E1021" s="50">
        <f t="shared" si="222"/>
        <v>20.04</v>
      </c>
      <c r="F1021" s="51">
        <f t="shared" si="223"/>
        <v>80160</v>
      </c>
      <c r="G1021" s="51">
        <f t="shared" si="224"/>
        <v>25.65</v>
      </c>
      <c r="H1021" s="51">
        <f t="shared" si="225"/>
        <v>102600</v>
      </c>
      <c r="I1021" s="54">
        <f t="shared" si="213"/>
        <v>4.0837094063648691E-4</v>
      </c>
      <c r="K1021" s="7" t="s">
        <v>12</v>
      </c>
      <c r="L1021" s="34" t="s">
        <v>1273</v>
      </c>
      <c r="N1021" s="2">
        <v>20.100000000000001</v>
      </c>
      <c r="P1021" s="2">
        <v>20.100000000000001</v>
      </c>
      <c r="R1021" s="2" t="str">
        <f t="shared" si="214"/>
        <v>OK</v>
      </c>
    </row>
    <row r="1022" spans="1:18">
      <c r="A1022" s="7" t="s">
        <v>3748</v>
      </c>
      <c r="B1022" s="13" t="s">
        <v>1276</v>
      </c>
      <c r="C1022" s="14" t="s">
        <v>58</v>
      </c>
      <c r="D1022" s="15">
        <v>4000</v>
      </c>
      <c r="E1022" s="50">
        <f t="shared" si="222"/>
        <v>14.59</v>
      </c>
      <c r="F1022" s="51">
        <f t="shared" si="223"/>
        <v>58360</v>
      </c>
      <c r="G1022" s="51">
        <f t="shared" si="224"/>
        <v>18.68</v>
      </c>
      <c r="H1022" s="51">
        <f t="shared" si="225"/>
        <v>74720</v>
      </c>
      <c r="I1022" s="54">
        <f t="shared" si="213"/>
        <v>2.9740230686509063E-4</v>
      </c>
      <c r="K1022" s="7" t="s">
        <v>12</v>
      </c>
      <c r="L1022" s="34" t="s">
        <v>1275</v>
      </c>
      <c r="N1022" s="2">
        <v>14.63</v>
      </c>
      <c r="P1022" s="2">
        <v>14.63</v>
      </c>
      <c r="R1022" s="2" t="str">
        <f t="shared" si="214"/>
        <v>OK</v>
      </c>
    </row>
    <row r="1023" spans="1:18" ht="31.5">
      <c r="A1023" s="7" t="s">
        <v>3749</v>
      </c>
      <c r="B1023" s="13" t="s">
        <v>1278</v>
      </c>
      <c r="C1023" s="14" t="s">
        <v>58</v>
      </c>
      <c r="D1023" s="15">
        <v>4000</v>
      </c>
      <c r="E1023" s="50">
        <f t="shared" si="222"/>
        <v>16.98</v>
      </c>
      <c r="F1023" s="51">
        <f t="shared" si="223"/>
        <v>67920</v>
      </c>
      <c r="G1023" s="51">
        <f t="shared" si="224"/>
        <v>21.73</v>
      </c>
      <c r="H1023" s="51">
        <f t="shared" si="225"/>
        <v>86920</v>
      </c>
      <c r="I1023" s="54">
        <f t="shared" si="213"/>
        <v>3.4596103469905888E-4</v>
      </c>
      <c r="K1023" s="7" t="s">
        <v>12</v>
      </c>
      <c r="L1023" s="34" t="s">
        <v>1277</v>
      </c>
      <c r="N1023" s="2">
        <v>17.03</v>
      </c>
      <c r="P1023" s="2">
        <v>17.03</v>
      </c>
      <c r="R1023" s="2" t="str">
        <f t="shared" si="214"/>
        <v>OK</v>
      </c>
    </row>
    <row r="1024" spans="1:18" ht="31.5">
      <c r="A1024" s="7" t="s">
        <v>3750</v>
      </c>
      <c r="B1024" s="13" t="s">
        <v>1268</v>
      </c>
      <c r="C1024" s="14" t="s">
        <v>58</v>
      </c>
      <c r="D1024" s="15">
        <v>60000</v>
      </c>
      <c r="E1024" s="50">
        <f t="shared" si="222"/>
        <v>4.0199999999999996</v>
      </c>
      <c r="F1024" s="51">
        <f t="shared" si="223"/>
        <v>241200</v>
      </c>
      <c r="G1024" s="51">
        <f t="shared" si="224"/>
        <v>5.15</v>
      </c>
      <c r="H1024" s="51">
        <f t="shared" si="225"/>
        <v>309000</v>
      </c>
      <c r="I1024" s="54">
        <f t="shared" si="213"/>
        <v>1.2298890902209985E-3</v>
      </c>
      <c r="K1024" s="7" t="s">
        <v>12</v>
      </c>
      <c r="L1024" s="34" t="s">
        <v>1267</v>
      </c>
      <c r="N1024" s="2">
        <v>4.03</v>
      </c>
      <c r="P1024" s="2">
        <v>4.03</v>
      </c>
      <c r="R1024" s="2" t="str">
        <f t="shared" si="214"/>
        <v>OK</v>
      </c>
    </row>
    <row r="1025" spans="1:18" ht="31.5">
      <c r="A1025" s="7" t="s">
        <v>3751</v>
      </c>
      <c r="B1025" s="17" t="s">
        <v>1264</v>
      </c>
      <c r="C1025" s="18" t="s">
        <v>58</v>
      </c>
      <c r="D1025" s="23">
        <v>200000</v>
      </c>
      <c r="E1025" s="50">
        <f t="shared" si="222"/>
        <v>4.47</v>
      </c>
      <c r="F1025" s="51">
        <f t="shared" si="223"/>
        <v>894000</v>
      </c>
      <c r="G1025" s="51">
        <f t="shared" si="224"/>
        <v>5.72</v>
      </c>
      <c r="H1025" s="51">
        <f t="shared" si="225"/>
        <v>1144000</v>
      </c>
      <c r="I1025" s="54">
        <f t="shared" si="213"/>
        <v>4.5533757903327586E-3</v>
      </c>
      <c r="K1025" s="7" t="s">
        <v>12</v>
      </c>
      <c r="L1025" s="35" t="s">
        <v>1263</v>
      </c>
      <c r="N1025" s="2">
        <v>4.4800000000000004</v>
      </c>
      <c r="P1025" s="2">
        <v>4.4800000000000004</v>
      </c>
      <c r="R1025" s="2" t="str">
        <f t="shared" si="214"/>
        <v>OK</v>
      </c>
    </row>
    <row r="1026" spans="1:18" ht="31.5">
      <c r="A1026" s="7" t="s">
        <v>3752</v>
      </c>
      <c r="B1026" s="13" t="s">
        <v>1266</v>
      </c>
      <c r="C1026" s="14" t="s">
        <v>58</v>
      </c>
      <c r="D1026" s="15">
        <v>200000</v>
      </c>
      <c r="E1026" s="50">
        <f t="shared" si="222"/>
        <v>5.61</v>
      </c>
      <c r="F1026" s="51">
        <f t="shared" si="223"/>
        <v>1122000</v>
      </c>
      <c r="G1026" s="51">
        <f t="shared" si="224"/>
        <v>7.18</v>
      </c>
      <c r="H1026" s="51">
        <f t="shared" si="225"/>
        <v>1436000</v>
      </c>
      <c r="I1026" s="54">
        <f t="shared" si="213"/>
        <v>5.7156010794736367E-3</v>
      </c>
      <c r="K1026" s="7" t="s">
        <v>12</v>
      </c>
      <c r="L1026" s="34" t="s">
        <v>1265</v>
      </c>
      <c r="N1026" s="2">
        <v>5.63</v>
      </c>
      <c r="P1026" s="2">
        <v>5.63</v>
      </c>
      <c r="R1026" s="2" t="str">
        <f t="shared" si="214"/>
        <v>OK</v>
      </c>
    </row>
    <row r="1027" spans="1:18" ht="31.5">
      <c r="A1027" s="7" t="s">
        <v>3753</v>
      </c>
      <c r="B1027" s="13" t="s">
        <v>1272</v>
      </c>
      <c r="C1027" s="14" t="s">
        <v>13</v>
      </c>
      <c r="D1027" s="15">
        <v>800</v>
      </c>
      <c r="E1027" s="50">
        <f t="shared" si="222"/>
        <v>178.78</v>
      </c>
      <c r="F1027" s="51">
        <f t="shared" si="223"/>
        <v>143024</v>
      </c>
      <c r="G1027" s="51">
        <f t="shared" si="224"/>
        <v>228.84</v>
      </c>
      <c r="H1027" s="51">
        <f t="shared" si="225"/>
        <v>183072</v>
      </c>
      <c r="I1027" s="54">
        <f t="shared" si="213"/>
        <v>7.2866749360821562E-4</v>
      </c>
      <c r="K1027" s="7" t="s">
        <v>12</v>
      </c>
      <c r="L1027" s="34" t="s">
        <v>1271</v>
      </c>
      <c r="N1027" s="2">
        <v>179.32</v>
      </c>
      <c r="P1027" s="2">
        <v>179.32</v>
      </c>
      <c r="R1027" s="2" t="str">
        <f t="shared" si="214"/>
        <v>OK</v>
      </c>
    </row>
    <row r="1028" spans="1:18" ht="31.5">
      <c r="A1028" s="7" t="s">
        <v>3754</v>
      </c>
      <c r="B1028" s="13" t="s">
        <v>1280</v>
      </c>
      <c r="C1028" s="14" t="s">
        <v>58</v>
      </c>
      <c r="D1028" s="15">
        <v>2800</v>
      </c>
      <c r="E1028" s="50">
        <f t="shared" si="222"/>
        <v>34.11</v>
      </c>
      <c r="F1028" s="51">
        <f t="shared" si="223"/>
        <v>95508</v>
      </c>
      <c r="G1028" s="51">
        <f t="shared" si="224"/>
        <v>43.66</v>
      </c>
      <c r="H1028" s="51">
        <f t="shared" si="225"/>
        <v>122248</v>
      </c>
      <c r="I1028" s="54">
        <f t="shared" si="213"/>
        <v>4.8657437379073343E-4</v>
      </c>
      <c r="K1028" s="7" t="s">
        <v>12</v>
      </c>
      <c r="L1028" s="34" t="s">
        <v>1279</v>
      </c>
      <c r="N1028" s="2">
        <v>34.21</v>
      </c>
      <c r="P1028" s="2">
        <v>34.21</v>
      </c>
      <c r="R1028" s="2" t="str">
        <f t="shared" si="214"/>
        <v>OK</v>
      </c>
    </row>
    <row r="1029" spans="1:18">
      <c r="A1029" s="7" t="s">
        <v>3755</v>
      </c>
      <c r="B1029" s="13" t="s">
        <v>2465</v>
      </c>
      <c r="C1029" s="14" t="s">
        <v>58</v>
      </c>
      <c r="D1029" s="15">
        <v>2800</v>
      </c>
      <c r="E1029" s="50">
        <f t="shared" si="222"/>
        <v>10.09</v>
      </c>
      <c r="F1029" s="51">
        <f t="shared" si="223"/>
        <v>28252</v>
      </c>
      <c r="G1029" s="51">
        <f t="shared" si="224"/>
        <v>12.92</v>
      </c>
      <c r="H1029" s="51">
        <f t="shared" si="225"/>
        <v>36176</v>
      </c>
      <c r="I1029" s="54">
        <f t="shared" si="213"/>
        <v>1.4398856869849463E-4</v>
      </c>
      <c r="K1029" s="7" t="s">
        <v>159</v>
      </c>
      <c r="L1029" s="34" t="s">
        <v>2464</v>
      </c>
      <c r="N1029" s="2">
        <v>10.119999999999999</v>
      </c>
      <c r="P1029" s="2">
        <v>10.119999999999999</v>
      </c>
      <c r="R1029" s="2" t="str">
        <f t="shared" si="214"/>
        <v>OK</v>
      </c>
    </row>
    <row r="1030" spans="1:18">
      <c r="A1030" s="3">
        <v>43</v>
      </c>
      <c r="B1030" s="36" t="s">
        <v>1283</v>
      </c>
      <c r="C1030" s="20" t="s">
        <v>56</v>
      </c>
      <c r="D1030" s="6" t="s">
        <v>56</v>
      </c>
      <c r="E1030" s="6"/>
      <c r="F1030" s="6"/>
      <c r="G1030" s="6"/>
      <c r="H1030" s="61">
        <f>SUM(H1031:H1098)</f>
        <v>11469337.6</v>
      </c>
      <c r="I1030" s="62">
        <f t="shared" ref="I1030:I1093" si="226">H1030/$H$1416</f>
        <v>4.565052811100806E-2</v>
      </c>
      <c r="K1030" s="4"/>
      <c r="L1030" s="5"/>
      <c r="R1030" s="2" t="str">
        <f t="shared" ref="R1030:R1093" si="227">IF(E1030&lt;=P1030,"OK","ERRO")</f>
        <v>OK</v>
      </c>
    </row>
    <row r="1031" spans="1:18">
      <c r="A1031" s="7" t="s">
        <v>1776</v>
      </c>
      <c r="B1031" s="9" t="s">
        <v>1286</v>
      </c>
      <c r="C1031" s="10" t="s">
        <v>58</v>
      </c>
      <c r="D1031" s="11">
        <v>4100</v>
      </c>
      <c r="E1031" s="50">
        <f t="shared" ref="E1031:E1094" si="228">ROUND(N1031*$N$4,2)</f>
        <v>7.03</v>
      </c>
      <c r="F1031" s="51">
        <f t="shared" ref="F1031:F1062" si="229">ROUND(D1031*E1031,2)</f>
        <v>28823</v>
      </c>
      <c r="G1031" s="51">
        <f t="shared" ref="G1031:G1094" si="230">ROUND(E1031*(1+$I$1),2)</f>
        <v>9</v>
      </c>
      <c r="H1031" s="51">
        <f t="shared" ref="H1031:H1094" si="231">ROUND(D1031*G1031,2)</f>
        <v>36900</v>
      </c>
      <c r="I1031" s="54">
        <f t="shared" si="226"/>
        <v>1.4687025057978913E-4</v>
      </c>
      <c r="K1031" s="7" t="s">
        <v>12</v>
      </c>
      <c r="L1031" s="38" t="s">
        <v>1285</v>
      </c>
      <c r="N1031" s="2">
        <v>7.05</v>
      </c>
      <c r="P1031" s="2">
        <v>7.05</v>
      </c>
      <c r="R1031" s="2" t="str">
        <f t="shared" si="227"/>
        <v>OK</v>
      </c>
    </row>
    <row r="1032" spans="1:18" ht="31.5">
      <c r="A1032" s="7" t="s">
        <v>1777</v>
      </c>
      <c r="B1032" s="13" t="s">
        <v>2772</v>
      </c>
      <c r="C1032" s="14" t="s">
        <v>58</v>
      </c>
      <c r="D1032" s="15">
        <v>6000</v>
      </c>
      <c r="E1032" s="50">
        <f t="shared" si="228"/>
        <v>13.06</v>
      </c>
      <c r="F1032" s="51">
        <f t="shared" si="229"/>
        <v>78360</v>
      </c>
      <c r="G1032" s="51">
        <f t="shared" si="230"/>
        <v>16.72</v>
      </c>
      <c r="H1032" s="51">
        <f t="shared" si="231"/>
        <v>100320</v>
      </c>
      <c r="I1032" s="54">
        <f t="shared" si="226"/>
        <v>3.9929603084456496E-4</v>
      </c>
      <c r="K1032" s="7" t="s">
        <v>1834</v>
      </c>
      <c r="L1032" s="34" t="s">
        <v>2771</v>
      </c>
      <c r="N1032" s="2">
        <v>13.1</v>
      </c>
      <c r="P1032" s="2">
        <v>13.1</v>
      </c>
      <c r="R1032" s="2" t="str">
        <f t="shared" si="227"/>
        <v>OK</v>
      </c>
    </row>
    <row r="1033" spans="1:18">
      <c r="A1033" s="7" t="s">
        <v>1779</v>
      </c>
      <c r="B1033" s="13" t="s">
        <v>2475</v>
      </c>
      <c r="C1033" s="14" t="s">
        <v>58</v>
      </c>
      <c r="D1033" s="15">
        <v>2000</v>
      </c>
      <c r="E1033" s="50">
        <f t="shared" si="228"/>
        <v>134.99</v>
      </c>
      <c r="F1033" s="51">
        <f t="shared" si="229"/>
        <v>269980</v>
      </c>
      <c r="G1033" s="51">
        <f t="shared" si="230"/>
        <v>172.79</v>
      </c>
      <c r="H1033" s="51">
        <f t="shared" si="231"/>
        <v>345580</v>
      </c>
      <c r="I1033" s="54">
        <f t="shared" si="226"/>
        <v>1.3754856692510442E-3</v>
      </c>
      <c r="K1033" s="7" t="s">
        <v>159</v>
      </c>
      <c r="L1033" s="34" t="s">
        <v>2474</v>
      </c>
      <c r="N1033" s="2">
        <v>135.4</v>
      </c>
      <c r="P1033" s="2">
        <v>135.4</v>
      </c>
      <c r="R1033" s="2" t="str">
        <f t="shared" si="227"/>
        <v>OK</v>
      </c>
    </row>
    <row r="1034" spans="1:18" ht="31.5">
      <c r="A1034" s="7" t="s">
        <v>1781</v>
      </c>
      <c r="B1034" s="13" t="s">
        <v>1312</v>
      </c>
      <c r="C1034" s="14" t="s">
        <v>58</v>
      </c>
      <c r="D1034" s="21">
        <v>6000</v>
      </c>
      <c r="E1034" s="50">
        <f t="shared" si="228"/>
        <v>33.450000000000003</v>
      </c>
      <c r="F1034" s="51">
        <f t="shared" si="229"/>
        <v>200700</v>
      </c>
      <c r="G1034" s="51">
        <f t="shared" si="230"/>
        <v>42.82</v>
      </c>
      <c r="H1034" s="51">
        <f t="shared" si="231"/>
        <v>256920</v>
      </c>
      <c r="I1034" s="54">
        <f t="shared" si="226"/>
        <v>1.0225990455002554E-3</v>
      </c>
      <c r="K1034" s="7" t="s">
        <v>159</v>
      </c>
      <c r="L1034" s="34" t="s">
        <v>2490</v>
      </c>
      <c r="N1034" s="2">
        <v>33.549999999999997</v>
      </c>
      <c r="P1034" s="2">
        <v>33.549999999999997</v>
      </c>
      <c r="R1034" s="2" t="str">
        <f t="shared" si="227"/>
        <v>OK</v>
      </c>
    </row>
    <row r="1035" spans="1:18" ht="31.5">
      <c r="A1035" s="7" t="s">
        <v>1783</v>
      </c>
      <c r="B1035" s="13" t="s">
        <v>1314</v>
      </c>
      <c r="C1035" s="14" t="s">
        <v>58</v>
      </c>
      <c r="D1035" s="21">
        <v>6000</v>
      </c>
      <c r="E1035" s="50">
        <f t="shared" si="228"/>
        <v>40.909999999999997</v>
      </c>
      <c r="F1035" s="51">
        <f t="shared" si="229"/>
        <v>245460</v>
      </c>
      <c r="G1035" s="51">
        <f t="shared" si="230"/>
        <v>52.36</v>
      </c>
      <c r="H1035" s="51">
        <f t="shared" si="231"/>
        <v>314160</v>
      </c>
      <c r="I1035" s="54">
        <f t="shared" si="226"/>
        <v>1.2504270439606113E-3</v>
      </c>
      <c r="K1035" s="7" t="s">
        <v>12</v>
      </c>
      <c r="L1035" s="34" t="s">
        <v>1313</v>
      </c>
      <c r="N1035" s="2">
        <v>41.03</v>
      </c>
      <c r="P1035" s="2">
        <v>41.03</v>
      </c>
      <c r="R1035" s="2" t="str">
        <f t="shared" si="227"/>
        <v>OK</v>
      </c>
    </row>
    <row r="1036" spans="1:18" ht="47.25">
      <c r="A1036" s="7" t="s">
        <v>1786</v>
      </c>
      <c r="B1036" s="13" t="s">
        <v>1295</v>
      </c>
      <c r="C1036" s="14" t="s">
        <v>84</v>
      </c>
      <c r="D1036" s="15">
        <v>120</v>
      </c>
      <c r="E1036" s="50">
        <f t="shared" si="228"/>
        <v>104.36</v>
      </c>
      <c r="F1036" s="51">
        <f t="shared" si="229"/>
        <v>12523.2</v>
      </c>
      <c r="G1036" s="51">
        <f t="shared" si="230"/>
        <v>133.58000000000001</v>
      </c>
      <c r="H1036" s="51">
        <f t="shared" si="231"/>
        <v>16029.6</v>
      </c>
      <c r="I1036" s="54">
        <f t="shared" si="226"/>
        <v>6.3801392105522714E-5</v>
      </c>
      <c r="K1036" s="7" t="s">
        <v>12</v>
      </c>
      <c r="L1036" s="34" t="s">
        <v>1294</v>
      </c>
      <c r="N1036" s="2">
        <v>104.67</v>
      </c>
      <c r="P1036" s="2">
        <v>104.67</v>
      </c>
      <c r="R1036" s="2" t="str">
        <f t="shared" si="227"/>
        <v>OK</v>
      </c>
    </row>
    <row r="1037" spans="1:18">
      <c r="A1037" s="7" t="s">
        <v>1789</v>
      </c>
      <c r="B1037" s="13" t="s">
        <v>1320</v>
      </c>
      <c r="C1037" s="14" t="s">
        <v>84</v>
      </c>
      <c r="D1037" s="15">
        <v>3500</v>
      </c>
      <c r="E1037" s="50">
        <f t="shared" si="228"/>
        <v>16.739999999999998</v>
      </c>
      <c r="F1037" s="51">
        <f t="shared" si="229"/>
        <v>58590</v>
      </c>
      <c r="G1037" s="51">
        <f t="shared" si="230"/>
        <v>21.43</v>
      </c>
      <c r="H1037" s="51">
        <f t="shared" si="231"/>
        <v>75005</v>
      </c>
      <c r="I1037" s="54">
        <f t="shared" si="226"/>
        <v>2.9853667058908086E-4</v>
      </c>
      <c r="K1037" s="7" t="s">
        <v>12</v>
      </c>
      <c r="L1037" s="34" t="s">
        <v>1319</v>
      </c>
      <c r="N1037" s="2">
        <v>16.79</v>
      </c>
      <c r="P1037" s="2">
        <v>16.79</v>
      </c>
      <c r="R1037" s="2" t="str">
        <f t="shared" si="227"/>
        <v>OK</v>
      </c>
    </row>
    <row r="1038" spans="1:18">
      <c r="A1038" s="7" t="s">
        <v>1790</v>
      </c>
      <c r="B1038" s="13" t="s">
        <v>1322</v>
      </c>
      <c r="C1038" s="14" t="s">
        <v>84</v>
      </c>
      <c r="D1038" s="15">
        <v>3500</v>
      </c>
      <c r="E1038" s="50">
        <f t="shared" si="228"/>
        <v>8.35</v>
      </c>
      <c r="F1038" s="51">
        <f t="shared" si="229"/>
        <v>29225</v>
      </c>
      <c r="G1038" s="51">
        <f t="shared" si="230"/>
        <v>10.69</v>
      </c>
      <c r="H1038" s="51">
        <f t="shared" si="231"/>
        <v>37415</v>
      </c>
      <c r="I1038" s="54">
        <f t="shared" si="226"/>
        <v>1.4892006573015749E-4</v>
      </c>
      <c r="K1038" s="7" t="s">
        <v>12</v>
      </c>
      <c r="L1038" s="34" t="s">
        <v>1321</v>
      </c>
      <c r="N1038" s="2">
        <v>8.3800000000000008</v>
      </c>
      <c r="P1038" s="2">
        <v>8.3800000000000008</v>
      </c>
      <c r="R1038" s="2" t="str">
        <f t="shared" si="227"/>
        <v>OK</v>
      </c>
    </row>
    <row r="1039" spans="1:18">
      <c r="A1039" s="7" t="s">
        <v>1791</v>
      </c>
      <c r="B1039" s="13" t="s">
        <v>1330</v>
      </c>
      <c r="C1039" s="14" t="s">
        <v>84</v>
      </c>
      <c r="D1039" s="15">
        <v>3000</v>
      </c>
      <c r="E1039" s="50">
        <f t="shared" si="228"/>
        <v>20.2</v>
      </c>
      <c r="F1039" s="51">
        <f t="shared" si="229"/>
        <v>60600</v>
      </c>
      <c r="G1039" s="51">
        <f t="shared" si="230"/>
        <v>25.86</v>
      </c>
      <c r="H1039" s="51">
        <f t="shared" si="231"/>
        <v>77580</v>
      </c>
      <c r="I1039" s="54">
        <f t="shared" si="226"/>
        <v>3.0878574634092255E-4</v>
      </c>
      <c r="K1039" s="7" t="s">
        <v>12</v>
      </c>
      <c r="L1039" s="34" t="s">
        <v>1329</v>
      </c>
      <c r="N1039" s="2">
        <v>20.260000000000002</v>
      </c>
      <c r="P1039" s="2">
        <v>20.260000000000002</v>
      </c>
      <c r="R1039" s="2" t="str">
        <f t="shared" si="227"/>
        <v>OK</v>
      </c>
    </row>
    <row r="1040" spans="1:18" ht="31.5">
      <c r="A1040" s="7" t="s">
        <v>1794</v>
      </c>
      <c r="B1040" s="13" t="s">
        <v>1316</v>
      </c>
      <c r="C1040" s="14" t="s">
        <v>177</v>
      </c>
      <c r="D1040" s="21">
        <v>400</v>
      </c>
      <c r="E1040" s="50">
        <f t="shared" si="228"/>
        <v>115.08</v>
      </c>
      <c r="F1040" s="51">
        <f t="shared" si="229"/>
        <v>46032</v>
      </c>
      <c r="G1040" s="51">
        <f t="shared" si="230"/>
        <v>147.30000000000001</v>
      </c>
      <c r="H1040" s="51">
        <f t="shared" si="231"/>
        <v>58920</v>
      </c>
      <c r="I1040" s="54">
        <f t="shared" si="226"/>
        <v>2.3451477409650886E-4</v>
      </c>
      <c r="K1040" s="7" t="s">
        <v>1834</v>
      </c>
      <c r="L1040" s="34" t="s">
        <v>1315</v>
      </c>
      <c r="N1040" s="2">
        <v>115.43</v>
      </c>
      <c r="P1040" s="2">
        <v>115.43</v>
      </c>
      <c r="R1040" s="2" t="str">
        <f t="shared" si="227"/>
        <v>OK</v>
      </c>
    </row>
    <row r="1041" spans="1:18">
      <c r="A1041" s="7" t="s">
        <v>1795</v>
      </c>
      <c r="B1041" s="13" t="s">
        <v>1361</v>
      </c>
      <c r="C1041" s="14" t="s">
        <v>58</v>
      </c>
      <c r="D1041" s="21">
        <v>25800</v>
      </c>
      <c r="E1041" s="50">
        <f t="shared" si="228"/>
        <v>22.93</v>
      </c>
      <c r="F1041" s="51">
        <f t="shared" si="229"/>
        <v>591594</v>
      </c>
      <c r="G1041" s="51">
        <f t="shared" si="230"/>
        <v>29.35</v>
      </c>
      <c r="H1041" s="51">
        <f t="shared" si="231"/>
        <v>757230</v>
      </c>
      <c r="I1041" s="54">
        <f t="shared" si="226"/>
        <v>3.013944711288177E-3</v>
      </c>
      <c r="K1041" s="7" t="s">
        <v>12</v>
      </c>
      <c r="L1041" s="34" t="s">
        <v>1360</v>
      </c>
      <c r="N1041" s="2">
        <v>23</v>
      </c>
      <c r="P1041" s="2">
        <v>23</v>
      </c>
      <c r="R1041" s="2" t="str">
        <f t="shared" si="227"/>
        <v>OK</v>
      </c>
    </row>
    <row r="1042" spans="1:18">
      <c r="A1042" s="7" t="s">
        <v>1796</v>
      </c>
      <c r="B1042" s="13" t="s">
        <v>1338</v>
      </c>
      <c r="C1042" s="14" t="s">
        <v>58</v>
      </c>
      <c r="D1042" s="15">
        <v>10000</v>
      </c>
      <c r="E1042" s="50">
        <f t="shared" si="228"/>
        <v>2.27</v>
      </c>
      <c r="F1042" s="51">
        <f t="shared" si="229"/>
        <v>22700</v>
      </c>
      <c r="G1042" s="51">
        <f t="shared" si="230"/>
        <v>2.91</v>
      </c>
      <c r="H1042" s="51">
        <f t="shared" si="231"/>
        <v>29100</v>
      </c>
      <c r="I1042" s="54">
        <f t="shared" si="226"/>
        <v>1.1582450655479306E-4</v>
      </c>
      <c r="K1042" s="7" t="s">
        <v>12</v>
      </c>
      <c r="L1042" s="34" t="s">
        <v>1337</v>
      </c>
      <c r="N1042" s="2">
        <v>2.2799999999999998</v>
      </c>
      <c r="P1042" s="2">
        <v>2.2799999999999998</v>
      </c>
      <c r="R1042" s="2" t="str">
        <f t="shared" si="227"/>
        <v>OK</v>
      </c>
    </row>
    <row r="1043" spans="1:18" ht="47.25">
      <c r="A1043" s="7" t="s">
        <v>2713</v>
      </c>
      <c r="B1043" s="13" t="s">
        <v>1297</v>
      </c>
      <c r="C1043" s="14" t="s">
        <v>58</v>
      </c>
      <c r="D1043" s="21">
        <v>5000</v>
      </c>
      <c r="E1043" s="50">
        <f t="shared" si="228"/>
        <v>55.64</v>
      </c>
      <c r="F1043" s="51">
        <f t="shared" si="229"/>
        <v>278200</v>
      </c>
      <c r="G1043" s="51">
        <f t="shared" si="230"/>
        <v>71.22</v>
      </c>
      <c r="H1043" s="51">
        <f t="shared" si="231"/>
        <v>356100</v>
      </c>
      <c r="I1043" s="54">
        <f t="shared" si="226"/>
        <v>1.4173576214488596E-3</v>
      </c>
      <c r="K1043" s="7" t="s">
        <v>12</v>
      </c>
      <c r="L1043" s="34" t="s">
        <v>1296</v>
      </c>
      <c r="N1043" s="2">
        <v>55.81</v>
      </c>
      <c r="P1043" s="2">
        <v>55.81</v>
      </c>
      <c r="R1043" s="2" t="str">
        <f t="shared" si="227"/>
        <v>OK</v>
      </c>
    </row>
    <row r="1044" spans="1:18" ht="31.5">
      <c r="A1044" s="7" t="s">
        <v>2714</v>
      </c>
      <c r="B1044" s="13" t="s">
        <v>2479</v>
      </c>
      <c r="C1044" s="14" t="s">
        <v>58</v>
      </c>
      <c r="D1044" s="21">
        <v>6000</v>
      </c>
      <c r="E1044" s="50">
        <f t="shared" si="228"/>
        <v>67.02</v>
      </c>
      <c r="F1044" s="51">
        <f t="shared" si="229"/>
        <v>402120</v>
      </c>
      <c r="G1044" s="51">
        <f t="shared" si="230"/>
        <v>85.79</v>
      </c>
      <c r="H1044" s="51">
        <f t="shared" si="231"/>
        <v>514740</v>
      </c>
      <c r="I1044" s="54">
        <f t="shared" si="226"/>
        <v>2.0487802922341644E-3</v>
      </c>
      <c r="K1044" s="7" t="s">
        <v>159</v>
      </c>
      <c r="L1044" s="34" t="s">
        <v>2477</v>
      </c>
      <c r="N1044" s="2">
        <v>67.22</v>
      </c>
      <c r="P1044" s="2">
        <v>67.22</v>
      </c>
      <c r="R1044" s="2" t="str">
        <f t="shared" si="227"/>
        <v>OK</v>
      </c>
    </row>
    <row r="1045" spans="1:18" ht="31.5">
      <c r="A1045" s="7" t="s">
        <v>2715</v>
      </c>
      <c r="B1045" s="13" t="s">
        <v>2478</v>
      </c>
      <c r="C1045" s="14" t="s">
        <v>58</v>
      </c>
      <c r="D1045" s="21">
        <v>6000</v>
      </c>
      <c r="E1045" s="50">
        <f t="shared" si="228"/>
        <v>54.82</v>
      </c>
      <c r="F1045" s="51">
        <f t="shared" si="229"/>
        <v>328920</v>
      </c>
      <c r="G1045" s="51">
        <f t="shared" si="230"/>
        <v>70.17</v>
      </c>
      <c r="H1045" s="51">
        <f t="shared" si="231"/>
        <v>421020</v>
      </c>
      <c r="I1045" s="54">
        <f t="shared" si="226"/>
        <v>1.6757537371030575E-3</v>
      </c>
      <c r="K1045" s="7" t="s">
        <v>159</v>
      </c>
      <c r="L1045" s="34" t="s">
        <v>2476</v>
      </c>
      <c r="N1045" s="2">
        <v>54.98</v>
      </c>
      <c r="P1045" s="2">
        <v>54.98</v>
      </c>
      <c r="R1045" s="2" t="str">
        <f t="shared" si="227"/>
        <v>OK</v>
      </c>
    </row>
    <row r="1046" spans="1:18" ht="31.5">
      <c r="A1046" s="7" t="s">
        <v>2716</v>
      </c>
      <c r="B1046" s="13" t="s">
        <v>1309</v>
      </c>
      <c r="C1046" s="14" t="s">
        <v>58</v>
      </c>
      <c r="D1046" s="15">
        <v>2000</v>
      </c>
      <c r="E1046" s="50">
        <f t="shared" si="228"/>
        <v>32.42</v>
      </c>
      <c r="F1046" s="51">
        <f t="shared" si="229"/>
        <v>64840</v>
      </c>
      <c r="G1046" s="51">
        <f t="shared" si="230"/>
        <v>41.5</v>
      </c>
      <c r="H1046" s="51">
        <f t="shared" si="231"/>
        <v>83000</v>
      </c>
      <c r="I1046" s="54">
        <f t="shared" si="226"/>
        <v>3.3035855821470189E-4</v>
      </c>
      <c r="K1046" s="7" t="s">
        <v>12</v>
      </c>
      <c r="L1046" s="34" t="s">
        <v>1308</v>
      </c>
      <c r="N1046" s="2">
        <v>32.520000000000003</v>
      </c>
      <c r="P1046" s="2">
        <v>32.520000000000003</v>
      </c>
      <c r="R1046" s="2" t="str">
        <f t="shared" si="227"/>
        <v>OK</v>
      </c>
    </row>
    <row r="1047" spans="1:18" ht="63">
      <c r="A1047" s="7" t="s">
        <v>2717</v>
      </c>
      <c r="B1047" s="13" t="s">
        <v>1311</v>
      </c>
      <c r="C1047" s="14" t="s">
        <v>58</v>
      </c>
      <c r="D1047" s="15">
        <v>2000</v>
      </c>
      <c r="E1047" s="50">
        <f t="shared" si="228"/>
        <v>37.86</v>
      </c>
      <c r="F1047" s="51">
        <f t="shared" si="229"/>
        <v>75720</v>
      </c>
      <c r="G1047" s="51">
        <f t="shared" si="230"/>
        <v>48.46</v>
      </c>
      <c r="H1047" s="51">
        <f t="shared" si="231"/>
        <v>96920</v>
      </c>
      <c r="I1047" s="54">
        <f t="shared" si="226"/>
        <v>3.8576327062854102E-4</v>
      </c>
      <c r="K1047" s="7" t="s">
        <v>12</v>
      </c>
      <c r="L1047" s="34" t="s">
        <v>1310</v>
      </c>
      <c r="N1047" s="2">
        <v>37.97</v>
      </c>
      <c r="P1047" s="2">
        <v>37.97</v>
      </c>
      <c r="R1047" s="2" t="str">
        <f t="shared" si="227"/>
        <v>OK</v>
      </c>
    </row>
    <row r="1048" spans="1:18" ht="31.5">
      <c r="A1048" s="7" t="s">
        <v>2718</v>
      </c>
      <c r="B1048" s="13" t="s">
        <v>1299</v>
      </c>
      <c r="C1048" s="14" t="s">
        <v>58</v>
      </c>
      <c r="D1048" s="15">
        <v>2000</v>
      </c>
      <c r="E1048" s="50">
        <f t="shared" si="228"/>
        <v>53.91</v>
      </c>
      <c r="F1048" s="51">
        <f t="shared" si="229"/>
        <v>107820</v>
      </c>
      <c r="G1048" s="51">
        <f t="shared" si="230"/>
        <v>69</v>
      </c>
      <c r="H1048" s="51">
        <f t="shared" si="231"/>
        <v>138000</v>
      </c>
      <c r="I1048" s="54">
        <f t="shared" si="226"/>
        <v>5.4927085582685375E-4</v>
      </c>
      <c r="K1048" s="7" t="s">
        <v>12</v>
      </c>
      <c r="L1048" s="34" t="s">
        <v>1298</v>
      </c>
      <c r="N1048" s="2">
        <v>54.07</v>
      </c>
      <c r="P1048" s="2">
        <v>54.07</v>
      </c>
      <c r="R1048" s="2" t="str">
        <f t="shared" si="227"/>
        <v>OK</v>
      </c>
    </row>
    <row r="1049" spans="1:18" ht="31.5">
      <c r="A1049" s="7" t="s">
        <v>2719</v>
      </c>
      <c r="B1049" s="13" t="s">
        <v>2489</v>
      </c>
      <c r="C1049" s="14" t="s">
        <v>58</v>
      </c>
      <c r="D1049" s="15">
        <v>2000</v>
      </c>
      <c r="E1049" s="50">
        <f t="shared" si="228"/>
        <v>43.69</v>
      </c>
      <c r="F1049" s="51">
        <f t="shared" si="229"/>
        <v>87380</v>
      </c>
      <c r="G1049" s="51">
        <f t="shared" si="230"/>
        <v>55.92</v>
      </c>
      <c r="H1049" s="51">
        <f t="shared" si="231"/>
        <v>111840</v>
      </c>
      <c r="I1049" s="54">
        <f t="shared" si="226"/>
        <v>4.451482066353284E-4</v>
      </c>
      <c r="K1049" s="7" t="s">
        <v>159</v>
      </c>
      <c r="L1049" s="34" t="s">
        <v>2486</v>
      </c>
      <c r="N1049" s="2">
        <v>43.82</v>
      </c>
      <c r="P1049" s="2">
        <v>43.82</v>
      </c>
      <c r="R1049" s="2" t="str">
        <f t="shared" si="227"/>
        <v>OK</v>
      </c>
    </row>
    <row r="1050" spans="1:18" ht="31.5">
      <c r="A1050" s="7" t="s">
        <v>2720</v>
      </c>
      <c r="B1050" s="13" t="s">
        <v>2488</v>
      </c>
      <c r="C1050" s="14" t="s">
        <v>58</v>
      </c>
      <c r="D1050" s="15">
        <v>2000</v>
      </c>
      <c r="E1050" s="50">
        <f t="shared" si="228"/>
        <v>41.39</v>
      </c>
      <c r="F1050" s="51">
        <f t="shared" si="229"/>
        <v>82780</v>
      </c>
      <c r="G1050" s="51">
        <f t="shared" si="230"/>
        <v>52.98</v>
      </c>
      <c r="H1050" s="51">
        <f t="shared" si="231"/>
        <v>105960</v>
      </c>
      <c r="I1050" s="54">
        <f t="shared" si="226"/>
        <v>4.2174449190879288E-4</v>
      </c>
      <c r="K1050" s="7" t="s">
        <v>159</v>
      </c>
      <c r="L1050" s="34" t="s">
        <v>2485</v>
      </c>
      <c r="N1050" s="2">
        <v>41.51</v>
      </c>
      <c r="P1050" s="2">
        <v>41.51</v>
      </c>
      <c r="R1050" s="2" t="str">
        <f t="shared" si="227"/>
        <v>OK</v>
      </c>
    </row>
    <row r="1051" spans="1:18" ht="31.5">
      <c r="A1051" s="7" t="s">
        <v>2721</v>
      </c>
      <c r="B1051" s="13" t="s">
        <v>2487</v>
      </c>
      <c r="C1051" s="14" t="s">
        <v>58</v>
      </c>
      <c r="D1051" s="15">
        <v>2000</v>
      </c>
      <c r="E1051" s="50">
        <f t="shared" si="228"/>
        <v>39.67</v>
      </c>
      <c r="F1051" s="51">
        <f t="shared" si="229"/>
        <v>79340</v>
      </c>
      <c r="G1051" s="51">
        <f t="shared" si="230"/>
        <v>50.78</v>
      </c>
      <c r="H1051" s="51">
        <f t="shared" si="231"/>
        <v>101560</v>
      </c>
      <c r="I1051" s="54">
        <f t="shared" si="226"/>
        <v>4.0423150809982075E-4</v>
      </c>
      <c r="K1051" s="7" t="s">
        <v>159</v>
      </c>
      <c r="L1051" s="34" t="s">
        <v>2484</v>
      </c>
      <c r="N1051" s="2">
        <v>39.79</v>
      </c>
      <c r="P1051" s="2">
        <v>39.79</v>
      </c>
      <c r="R1051" s="2" t="str">
        <f t="shared" si="227"/>
        <v>OK</v>
      </c>
    </row>
    <row r="1052" spans="1:18" ht="31.5">
      <c r="A1052" s="7" t="s">
        <v>2722</v>
      </c>
      <c r="B1052" s="13" t="s">
        <v>1305</v>
      </c>
      <c r="C1052" s="14" t="s">
        <v>58</v>
      </c>
      <c r="D1052" s="15">
        <v>2000</v>
      </c>
      <c r="E1052" s="50">
        <f t="shared" si="228"/>
        <v>46.36</v>
      </c>
      <c r="F1052" s="51">
        <f t="shared" si="229"/>
        <v>92720</v>
      </c>
      <c r="G1052" s="51">
        <f t="shared" si="230"/>
        <v>59.34</v>
      </c>
      <c r="H1052" s="51">
        <f t="shared" si="231"/>
        <v>118680</v>
      </c>
      <c r="I1052" s="54">
        <f t="shared" si="226"/>
        <v>4.7237293601109419E-4</v>
      </c>
      <c r="K1052" s="7" t="s">
        <v>159</v>
      </c>
      <c r="L1052" s="34" t="s">
        <v>2481</v>
      </c>
      <c r="N1052" s="2">
        <v>46.5</v>
      </c>
      <c r="P1052" s="2">
        <v>46.5</v>
      </c>
      <c r="R1052" s="2" t="str">
        <f t="shared" si="227"/>
        <v>OK</v>
      </c>
    </row>
    <row r="1053" spans="1:18" ht="31.5">
      <c r="A1053" s="7" t="s">
        <v>2723</v>
      </c>
      <c r="B1053" s="13" t="s">
        <v>1304</v>
      </c>
      <c r="C1053" s="14" t="s">
        <v>58</v>
      </c>
      <c r="D1053" s="15">
        <v>2000</v>
      </c>
      <c r="E1053" s="50">
        <f t="shared" si="228"/>
        <v>44.06</v>
      </c>
      <c r="F1053" s="51">
        <f t="shared" si="229"/>
        <v>88120</v>
      </c>
      <c r="G1053" s="51">
        <f t="shared" si="230"/>
        <v>56.4</v>
      </c>
      <c r="H1053" s="51">
        <f t="shared" si="231"/>
        <v>112800</v>
      </c>
      <c r="I1053" s="54">
        <f t="shared" si="226"/>
        <v>4.4896922128455867E-4</v>
      </c>
      <c r="K1053" s="7" t="s">
        <v>159</v>
      </c>
      <c r="L1053" s="34" t="s">
        <v>2482</v>
      </c>
      <c r="N1053" s="2">
        <v>44.19</v>
      </c>
      <c r="P1053" s="2">
        <v>44.19</v>
      </c>
      <c r="R1053" s="2" t="str">
        <f t="shared" si="227"/>
        <v>OK</v>
      </c>
    </row>
    <row r="1054" spans="1:18" ht="31.5">
      <c r="A1054" s="7" t="s">
        <v>2724</v>
      </c>
      <c r="B1054" s="13" t="s">
        <v>1303</v>
      </c>
      <c r="C1054" s="14" t="s">
        <v>58</v>
      </c>
      <c r="D1054" s="15">
        <v>2000</v>
      </c>
      <c r="E1054" s="50">
        <f t="shared" si="228"/>
        <v>42.34</v>
      </c>
      <c r="F1054" s="51">
        <f t="shared" si="229"/>
        <v>84680</v>
      </c>
      <c r="G1054" s="51">
        <f t="shared" si="230"/>
        <v>54.2</v>
      </c>
      <c r="H1054" s="51">
        <f t="shared" si="231"/>
        <v>108400</v>
      </c>
      <c r="I1054" s="54">
        <f t="shared" si="226"/>
        <v>4.3145623747558654E-4</v>
      </c>
      <c r="K1054" s="7" t="s">
        <v>159</v>
      </c>
      <c r="L1054" s="34" t="s">
        <v>2480</v>
      </c>
      <c r="N1054" s="2">
        <v>42.47</v>
      </c>
      <c r="P1054" s="2">
        <v>42.47</v>
      </c>
      <c r="R1054" s="2" t="str">
        <f t="shared" si="227"/>
        <v>OK</v>
      </c>
    </row>
    <row r="1055" spans="1:18" ht="31.5">
      <c r="A1055" s="7" t="s">
        <v>3583</v>
      </c>
      <c r="B1055" s="13" t="s">
        <v>1307</v>
      </c>
      <c r="C1055" s="14" t="s">
        <v>58</v>
      </c>
      <c r="D1055" s="15">
        <v>2000</v>
      </c>
      <c r="E1055" s="50">
        <f t="shared" si="228"/>
        <v>56.66</v>
      </c>
      <c r="F1055" s="51">
        <f t="shared" si="229"/>
        <v>113320</v>
      </c>
      <c r="G1055" s="51">
        <f t="shared" si="230"/>
        <v>72.52</v>
      </c>
      <c r="H1055" s="51">
        <f t="shared" si="231"/>
        <v>145040</v>
      </c>
      <c r="I1055" s="54">
        <f t="shared" si="226"/>
        <v>5.7729162992120912E-4</v>
      </c>
      <c r="K1055" s="7" t="s">
        <v>12</v>
      </c>
      <c r="L1055" s="34" t="s">
        <v>1306</v>
      </c>
      <c r="N1055" s="2">
        <v>56.83</v>
      </c>
      <c r="P1055" s="2">
        <v>56.83</v>
      </c>
      <c r="R1055" s="2" t="str">
        <f t="shared" si="227"/>
        <v>OK</v>
      </c>
    </row>
    <row r="1056" spans="1:18" ht="31.5">
      <c r="A1056" s="7" t="s">
        <v>3584</v>
      </c>
      <c r="B1056" s="13" t="s">
        <v>1300</v>
      </c>
      <c r="C1056" s="14" t="s">
        <v>58</v>
      </c>
      <c r="D1056" s="15">
        <v>2000</v>
      </c>
      <c r="E1056" s="50">
        <f t="shared" si="228"/>
        <v>37.17</v>
      </c>
      <c r="F1056" s="51">
        <f t="shared" si="229"/>
        <v>74340</v>
      </c>
      <c r="G1056" s="51">
        <f t="shared" si="230"/>
        <v>47.58</v>
      </c>
      <c r="H1056" s="51">
        <f t="shared" si="231"/>
        <v>95160</v>
      </c>
      <c r="I1056" s="54">
        <f t="shared" si="226"/>
        <v>3.7875807710495218E-4</v>
      </c>
      <c r="K1056" s="7" t="s">
        <v>159</v>
      </c>
      <c r="L1056" s="34" t="s">
        <v>2483</v>
      </c>
      <c r="N1056" s="2">
        <v>37.28</v>
      </c>
      <c r="P1056" s="2">
        <v>37.28</v>
      </c>
      <c r="R1056" s="2" t="str">
        <f t="shared" si="227"/>
        <v>OK</v>
      </c>
    </row>
    <row r="1057" spans="1:18" ht="31.5">
      <c r="A1057" s="7" t="s">
        <v>3585</v>
      </c>
      <c r="B1057" s="13" t="s">
        <v>1302</v>
      </c>
      <c r="C1057" s="14" t="s">
        <v>58</v>
      </c>
      <c r="D1057" s="15">
        <v>2000</v>
      </c>
      <c r="E1057" s="50">
        <f t="shared" si="228"/>
        <v>46.61</v>
      </c>
      <c r="F1057" s="51">
        <f t="shared" si="229"/>
        <v>93220</v>
      </c>
      <c r="G1057" s="51">
        <f t="shared" si="230"/>
        <v>59.66</v>
      </c>
      <c r="H1057" s="51">
        <f t="shared" si="231"/>
        <v>119320</v>
      </c>
      <c r="I1057" s="54">
        <f t="shared" si="226"/>
        <v>4.7492027911058104E-4</v>
      </c>
      <c r="K1057" s="7" t="s">
        <v>12</v>
      </c>
      <c r="L1057" s="34" t="s">
        <v>1301</v>
      </c>
      <c r="N1057" s="2">
        <v>46.75</v>
      </c>
      <c r="P1057" s="2">
        <v>46.75</v>
      </c>
      <c r="R1057" s="2" t="str">
        <f t="shared" si="227"/>
        <v>OK</v>
      </c>
    </row>
    <row r="1058" spans="1:18">
      <c r="A1058" s="7" t="s">
        <v>3586</v>
      </c>
      <c r="B1058" s="13" t="s">
        <v>2471</v>
      </c>
      <c r="C1058" s="14" t="s">
        <v>58</v>
      </c>
      <c r="D1058" s="15">
        <v>200</v>
      </c>
      <c r="E1058" s="50">
        <f t="shared" si="228"/>
        <v>30.65</v>
      </c>
      <c r="F1058" s="51">
        <f t="shared" si="229"/>
        <v>6130</v>
      </c>
      <c r="G1058" s="51">
        <f t="shared" si="230"/>
        <v>39.229999999999997</v>
      </c>
      <c r="H1058" s="51">
        <f t="shared" si="231"/>
        <v>7846</v>
      </c>
      <c r="I1058" s="54">
        <f t="shared" si="226"/>
        <v>3.12288343102717E-5</v>
      </c>
      <c r="K1058" s="7" t="s">
        <v>159</v>
      </c>
      <c r="L1058" s="34" t="s">
        <v>2470</v>
      </c>
      <c r="N1058" s="2">
        <v>30.74</v>
      </c>
      <c r="P1058" s="2">
        <v>30.74</v>
      </c>
      <c r="R1058" s="2" t="str">
        <f t="shared" si="227"/>
        <v>OK</v>
      </c>
    </row>
    <row r="1059" spans="1:18">
      <c r="A1059" s="7" t="s">
        <v>3587</v>
      </c>
      <c r="B1059" s="13" t="s">
        <v>1388</v>
      </c>
      <c r="C1059" s="14" t="s">
        <v>58</v>
      </c>
      <c r="D1059" s="15">
        <v>1000</v>
      </c>
      <c r="E1059" s="50">
        <f t="shared" si="228"/>
        <v>83.08</v>
      </c>
      <c r="F1059" s="51">
        <f t="shared" si="229"/>
        <v>83080</v>
      </c>
      <c r="G1059" s="51">
        <f t="shared" si="230"/>
        <v>106.34</v>
      </c>
      <c r="H1059" s="51">
        <f t="shared" si="231"/>
        <v>106340</v>
      </c>
      <c r="I1059" s="54">
        <f t="shared" si="226"/>
        <v>4.2325697687411323E-4</v>
      </c>
      <c r="K1059" s="7" t="s">
        <v>736</v>
      </c>
      <c r="L1059" s="34" t="s">
        <v>3984</v>
      </c>
      <c r="N1059" s="2">
        <v>83.33</v>
      </c>
      <c r="P1059" s="2">
        <v>83.33</v>
      </c>
      <c r="R1059" s="2" t="str">
        <f t="shared" si="227"/>
        <v>OK</v>
      </c>
    </row>
    <row r="1060" spans="1:18">
      <c r="A1060" s="7" t="s">
        <v>3588</v>
      </c>
      <c r="B1060" s="13" t="s">
        <v>1324</v>
      </c>
      <c r="C1060" s="14" t="s">
        <v>58</v>
      </c>
      <c r="D1060" s="15">
        <v>600</v>
      </c>
      <c r="E1060" s="50">
        <f t="shared" si="228"/>
        <v>201.77</v>
      </c>
      <c r="F1060" s="51">
        <f t="shared" si="229"/>
        <v>121062</v>
      </c>
      <c r="G1060" s="51">
        <f t="shared" si="230"/>
        <v>258.27</v>
      </c>
      <c r="H1060" s="51">
        <f t="shared" si="231"/>
        <v>154962</v>
      </c>
      <c r="I1060" s="54">
        <f t="shared" si="226"/>
        <v>6.167834084104413E-4</v>
      </c>
      <c r="K1060" s="7" t="s">
        <v>12</v>
      </c>
      <c r="L1060" s="34" t="s">
        <v>1323</v>
      </c>
      <c r="N1060" s="2">
        <v>202.38</v>
      </c>
      <c r="P1060" s="2">
        <v>202.38</v>
      </c>
      <c r="R1060" s="2" t="str">
        <f t="shared" si="227"/>
        <v>OK</v>
      </c>
    </row>
    <row r="1061" spans="1:18">
      <c r="A1061" s="7" t="s">
        <v>3589</v>
      </c>
      <c r="B1061" s="13" t="s">
        <v>1331</v>
      </c>
      <c r="C1061" s="14" t="s">
        <v>58</v>
      </c>
      <c r="D1061" s="15">
        <v>600</v>
      </c>
      <c r="E1061" s="50">
        <f t="shared" si="228"/>
        <v>71.400000000000006</v>
      </c>
      <c r="F1061" s="51">
        <f t="shared" si="229"/>
        <v>42840</v>
      </c>
      <c r="G1061" s="51">
        <f t="shared" si="230"/>
        <v>91.39</v>
      </c>
      <c r="H1061" s="51">
        <f t="shared" si="231"/>
        <v>54834</v>
      </c>
      <c r="I1061" s="54">
        <f t="shared" si="226"/>
        <v>2.1825158049572244E-4</v>
      </c>
      <c r="K1061" s="7" t="s">
        <v>159</v>
      </c>
      <c r="L1061" s="34" t="s">
        <v>2491</v>
      </c>
      <c r="N1061" s="2">
        <v>71.61</v>
      </c>
      <c r="P1061" s="2">
        <v>71.61</v>
      </c>
      <c r="R1061" s="2" t="str">
        <f t="shared" si="227"/>
        <v>OK</v>
      </c>
    </row>
    <row r="1062" spans="1:18">
      <c r="A1062" s="7" t="s">
        <v>3590</v>
      </c>
      <c r="B1062" s="13" t="s">
        <v>1332</v>
      </c>
      <c r="C1062" s="14" t="s">
        <v>58</v>
      </c>
      <c r="D1062" s="15">
        <v>600</v>
      </c>
      <c r="E1062" s="50">
        <f t="shared" si="228"/>
        <v>89.53</v>
      </c>
      <c r="F1062" s="51">
        <f t="shared" si="229"/>
        <v>53718</v>
      </c>
      <c r="G1062" s="51">
        <f t="shared" si="230"/>
        <v>114.6</v>
      </c>
      <c r="H1062" s="51">
        <f t="shared" si="231"/>
        <v>68760</v>
      </c>
      <c r="I1062" s="54">
        <f t="shared" si="226"/>
        <v>2.7368017425111928E-4</v>
      </c>
      <c r="K1062" s="7" t="s">
        <v>159</v>
      </c>
      <c r="L1062" s="34" t="s">
        <v>2492</v>
      </c>
      <c r="N1062" s="2">
        <v>89.8</v>
      </c>
      <c r="P1062" s="2">
        <v>89.8</v>
      </c>
      <c r="R1062" s="2" t="str">
        <f t="shared" si="227"/>
        <v>OK</v>
      </c>
    </row>
    <row r="1063" spans="1:18">
      <c r="A1063" s="7" t="s">
        <v>3591</v>
      </c>
      <c r="B1063" s="13" t="s">
        <v>2494</v>
      </c>
      <c r="C1063" s="14" t="s">
        <v>58</v>
      </c>
      <c r="D1063" s="15">
        <v>500</v>
      </c>
      <c r="E1063" s="50">
        <f t="shared" si="228"/>
        <v>146.91</v>
      </c>
      <c r="F1063" s="51">
        <f t="shared" ref="F1063:F1094" si="232">ROUND(D1063*E1063,2)</f>
        <v>73455</v>
      </c>
      <c r="G1063" s="51">
        <f t="shared" si="230"/>
        <v>188.04</v>
      </c>
      <c r="H1063" s="51">
        <f t="shared" si="231"/>
        <v>94020</v>
      </c>
      <c r="I1063" s="54">
        <f t="shared" si="226"/>
        <v>3.7422062220899118E-4</v>
      </c>
      <c r="K1063" s="7" t="s">
        <v>159</v>
      </c>
      <c r="L1063" s="34" t="s">
        <v>2493</v>
      </c>
      <c r="N1063" s="2">
        <v>147.35</v>
      </c>
      <c r="P1063" s="2">
        <v>147.35</v>
      </c>
      <c r="R1063" s="2" t="str">
        <f t="shared" si="227"/>
        <v>OK</v>
      </c>
    </row>
    <row r="1064" spans="1:18">
      <c r="A1064" s="7" t="s">
        <v>3592</v>
      </c>
      <c r="B1064" s="13" t="s">
        <v>2779</v>
      </c>
      <c r="C1064" s="14" t="s">
        <v>58</v>
      </c>
      <c r="D1064" s="15">
        <v>500</v>
      </c>
      <c r="E1064" s="50">
        <f t="shared" si="228"/>
        <v>146.91</v>
      </c>
      <c r="F1064" s="51">
        <f t="shared" si="232"/>
        <v>73455</v>
      </c>
      <c r="G1064" s="51">
        <f t="shared" si="230"/>
        <v>188.04</v>
      </c>
      <c r="H1064" s="51">
        <f t="shared" si="231"/>
        <v>94020</v>
      </c>
      <c r="I1064" s="54">
        <f t="shared" si="226"/>
        <v>3.7422062220899118E-4</v>
      </c>
      <c r="K1064" s="7" t="s">
        <v>159</v>
      </c>
      <c r="L1064" s="34" t="s">
        <v>2493</v>
      </c>
      <c r="N1064" s="2">
        <v>147.35</v>
      </c>
      <c r="P1064" s="2">
        <v>147.35</v>
      </c>
      <c r="R1064" s="2" t="str">
        <f t="shared" si="227"/>
        <v>OK</v>
      </c>
    </row>
    <row r="1065" spans="1:18">
      <c r="A1065" s="7" t="s">
        <v>3593</v>
      </c>
      <c r="B1065" s="13" t="s">
        <v>1289</v>
      </c>
      <c r="C1065" s="14" t="s">
        <v>58</v>
      </c>
      <c r="D1065" s="15">
        <v>400</v>
      </c>
      <c r="E1065" s="50">
        <f t="shared" si="228"/>
        <v>37.11</v>
      </c>
      <c r="F1065" s="51">
        <f t="shared" si="232"/>
        <v>14844</v>
      </c>
      <c r="G1065" s="51">
        <f t="shared" si="230"/>
        <v>47.5</v>
      </c>
      <c r="H1065" s="51">
        <f t="shared" si="231"/>
        <v>19000</v>
      </c>
      <c r="I1065" s="54">
        <f t="shared" si="226"/>
        <v>7.5624248266016096E-5</v>
      </c>
      <c r="K1065" s="7" t="s">
        <v>12</v>
      </c>
      <c r="L1065" s="34" t="s">
        <v>1288</v>
      </c>
      <c r="N1065" s="2">
        <v>37.22</v>
      </c>
      <c r="P1065" s="2">
        <v>37.22</v>
      </c>
      <c r="R1065" s="2" t="str">
        <f t="shared" si="227"/>
        <v>OK</v>
      </c>
    </row>
    <row r="1066" spans="1:18">
      <c r="A1066" s="7" t="s">
        <v>3594</v>
      </c>
      <c r="B1066" s="13" t="s">
        <v>1292</v>
      </c>
      <c r="C1066" s="14" t="s">
        <v>58</v>
      </c>
      <c r="D1066" s="15">
        <v>400</v>
      </c>
      <c r="E1066" s="50">
        <f t="shared" si="228"/>
        <v>37.85</v>
      </c>
      <c r="F1066" s="51">
        <f t="shared" si="232"/>
        <v>15140</v>
      </c>
      <c r="G1066" s="51">
        <f t="shared" si="230"/>
        <v>48.45</v>
      </c>
      <c r="H1066" s="51">
        <f t="shared" si="231"/>
        <v>19380</v>
      </c>
      <c r="I1066" s="54">
        <f t="shared" si="226"/>
        <v>7.7136733231336407E-5</v>
      </c>
      <c r="K1066" s="7" t="s">
        <v>12</v>
      </c>
      <c r="L1066" s="34" t="s">
        <v>1291</v>
      </c>
      <c r="N1066" s="2">
        <v>37.96</v>
      </c>
      <c r="P1066" s="2">
        <v>37.96</v>
      </c>
      <c r="R1066" s="2" t="str">
        <f t="shared" si="227"/>
        <v>OK</v>
      </c>
    </row>
    <row r="1067" spans="1:18">
      <c r="A1067" s="7" t="s">
        <v>3595</v>
      </c>
      <c r="B1067" s="13" t="s">
        <v>2469</v>
      </c>
      <c r="C1067" s="14" t="s">
        <v>58</v>
      </c>
      <c r="D1067" s="15">
        <v>400</v>
      </c>
      <c r="E1067" s="50">
        <f t="shared" si="228"/>
        <v>55.98</v>
      </c>
      <c r="F1067" s="51">
        <f t="shared" si="232"/>
        <v>22392</v>
      </c>
      <c r="G1067" s="51">
        <f t="shared" si="230"/>
        <v>71.650000000000006</v>
      </c>
      <c r="H1067" s="51">
        <f t="shared" si="231"/>
        <v>28660</v>
      </c>
      <c r="I1067" s="54">
        <f t="shared" si="226"/>
        <v>1.1407320817389585E-4</v>
      </c>
      <c r="K1067" s="7" t="s">
        <v>159</v>
      </c>
      <c r="L1067" s="34" t="s">
        <v>2468</v>
      </c>
      <c r="N1067" s="2">
        <v>56.15</v>
      </c>
      <c r="P1067" s="2">
        <v>56.15</v>
      </c>
      <c r="R1067" s="2" t="str">
        <f t="shared" si="227"/>
        <v>OK</v>
      </c>
    </row>
    <row r="1068" spans="1:18">
      <c r="A1068" s="7" t="s">
        <v>3596</v>
      </c>
      <c r="B1068" s="13" t="s">
        <v>1385</v>
      </c>
      <c r="C1068" s="14" t="s">
        <v>58</v>
      </c>
      <c r="D1068" s="15">
        <v>400</v>
      </c>
      <c r="E1068" s="50">
        <f t="shared" si="228"/>
        <v>53.68</v>
      </c>
      <c r="F1068" s="51">
        <f t="shared" si="232"/>
        <v>21472</v>
      </c>
      <c r="G1068" s="51">
        <f t="shared" si="230"/>
        <v>68.709999999999994</v>
      </c>
      <c r="H1068" s="51">
        <f t="shared" si="231"/>
        <v>27484</v>
      </c>
      <c r="I1068" s="54">
        <f t="shared" si="226"/>
        <v>1.0939246522858875E-4</v>
      </c>
      <c r="K1068" s="7" t="s">
        <v>12</v>
      </c>
      <c r="L1068" s="34" t="s">
        <v>1384</v>
      </c>
      <c r="N1068" s="2">
        <v>53.84</v>
      </c>
      <c r="P1068" s="2">
        <v>53.84</v>
      </c>
      <c r="R1068" s="2" t="str">
        <f t="shared" si="227"/>
        <v>OK</v>
      </c>
    </row>
    <row r="1069" spans="1:18" ht="31.5">
      <c r="A1069" s="7" t="s">
        <v>3597</v>
      </c>
      <c r="B1069" s="13" t="s">
        <v>1318</v>
      </c>
      <c r="C1069" s="14" t="s">
        <v>58</v>
      </c>
      <c r="D1069" s="21">
        <v>5000</v>
      </c>
      <c r="E1069" s="50">
        <f t="shared" si="228"/>
        <v>149.77000000000001</v>
      </c>
      <c r="F1069" s="51">
        <f t="shared" si="232"/>
        <v>748850</v>
      </c>
      <c r="G1069" s="51">
        <f t="shared" si="230"/>
        <v>191.71</v>
      </c>
      <c r="H1069" s="51">
        <f t="shared" si="231"/>
        <v>958550</v>
      </c>
      <c r="I1069" s="54">
        <f t="shared" si="226"/>
        <v>3.8152433250205117E-3</v>
      </c>
      <c r="K1069" s="7" t="s">
        <v>12</v>
      </c>
      <c r="L1069" s="34" t="s">
        <v>1317</v>
      </c>
      <c r="N1069" s="2">
        <v>150.22</v>
      </c>
      <c r="P1069" s="2">
        <v>150.22</v>
      </c>
      <c r="R1069" s="2" t="str">
        <f t="shared" si="227"/>
        <v>OK</v>
      </c>
    </row>
    <row r="1070" spans="1:18" ht="47.25">
      <c r="A1070" s="7" t="s">
        <v>3598</v>
      </c>
      <c r="B1070" s="13" t="s">
        <v>1359</v>
      </c>
      <c r="C1070" s="14" t="s">
        <v>58</v>
      </c>
      <c r="D1070" s="15">
        <v>4300</v>
      </c>
      <c r="E1070" s="50">
        <f t="shared" si="228"/>
        <v>63.98</v>
      </c>
      <c r="F1070" s="51">
        <f t="shared" si="232"/>
        <v>275114</v>
      </c>
      <c r="G1070" s="51">
        <f t="shared" si="230"/>
        <v>81.89</v>
      </c>
      <c r="H1070" s="51">
        <f t="shared" si="231"/>
        <v>352127</v>
      </c>
      <c r="I1070" s="54">
        <f t="shared" si="226"/>
        <v>1.4015441931140762E-3</v>
      </c>
      <c r="K1070" s="7" t="s">
        <v>12</v>
      </c>
      <c r="L1070" s="34" t="s">
        <v>1358</v>
      </c>
      <c r="N1070" s="2">
        <v>64.17</v>
      </c>
      <c r="P1070" s="2">
        <v>64.17</v>
      </c>
      <c r="R1070" s="2" t="str">
        <f t="shared" si="227"/>
        <v>OK</v>
      </c>
    </row>
    <row r="1071" spans="1:18" ht="31.5">
      <c r="A1071" s="7" t="s">
        <v>3599</v>
      </c>
      <c r="B1071" s="13" t="s">
        <v>1357</v>
      </c>
      <c r="C1071" s="14" t="s">
        <v>58</v>
      </c>
      <c r="D1071" s="15">
        <v>4300</v>
      </c>
      <c r="E1071" s="50">
        <f t="shared" si="228"/>
        <v>63.98</v>
      </c>
      <c r="F1071" s="51">
        <f t="shared" si="232"/>
        <v>275114</v>
      </c>
      <c r="G1071" s="51">
        <f t="shared" si="230"/>
        <v>81.89</v>
      </c>
      <c r="H1071" s="51">
        <f t="shared" si="231"/>
        <v>352127</v>
      </c>
      <c r="I1071" s="54">
        <f t="shared" si="226"/>
        <v>1.4015441931140762E-3</v>
      </c>
      <c r="K1071" s="7" t="s">
        <v>12</v>
      </c>
      <c r="L1071" s="34" t="s">
        <v>1356</v>
      </c>
      <c r="N1071" s="2">
        <v>64.17</v>
      </c>
      <c r="P1071" s="2">
        <v>64.17</v>
      </c>
      <c r="R1071" s="2" t="str">
        <f t="shared" si="227"/>
        <v>OK</v>
      </c>
    </row>
    <row r="1072" spans="1:18">
      <c r="A1072" s="7" t="s">
        <v>3600</v>
      </c>
      <c r="B1072" s="13" t="s">
        <v>1355</v>
      </c>
      <c r="C1072" s="14" t="s">
        <v>58</v>
      </c>
      <c r="D1072" s="15">
        <v>4300</v>
      </c>
      <c r="E1072" s="50">
        <f t="shared" si="228"/>
        <v>98.16</v>
      </c>
      <c r="F1072" s="51">
        <f t="shared" si="232"/>
        <v>422088</v>
      </c>
      <c r="G1072" s="51">
        <f t="shared" si="230"/>
        <v>125.64</v>
      </c>
      <c r="H1072" s="51">
        <f t="shared" si="231"/>
        <v>540252</v>
      </c>
      <c r="I1072" s="54">
        <f t="shared" si="226"/>
        <v>2.1503237565374594E-3</v>
      </c>
      <c r="K1072" s="7" t="s">
        <v>12</v>
      </c>
      <c r="L1072" s="34" t="s">
        <v>1354</v>
      </c>
      <c r="N1072" s="2">
        <v>98.46</v>
      </c>
      <c r="P1072" s="2">
        <v>98.46</v>
      </c>
      <c r="R1072" s="2" t="str">
        <f t="shared" si="227"/>
        <v>OK</v>
      </c>
    </row>
    <row r="1073" spans="1:18">
      <c r="A1073" s="7" t="s">
        <v>3601</v>
      </c>
      <c r="B1073" s="13" t="s">
        <v>1353</v>
      </c>
      <c r="C1073" s="14" t="s">
        <v>58</v>
      </c>
      <c r="D1073" s="15">
        <v>4300</v>
      </c>
      <c r="E1073" s="50">
        <f t="shared" si="228"/>
        <v>96.48</v>
      </c>
      <c r="F1073" s="51">
        <f t="shared" si="232"/>
        <v>414864</v>
      </c>
      <c r="G1073" s="51">
        <f t="shared" si="230"/>
        <v>123.49</v>
      </c>
      <c r="H1073" s="51">
        <f t="shared" si="231"/>
        <v>531007</v>
      </c>
      <c r="I1073" s="54">
        <f t="shared" si="226"/>
        <v>2.113526589420653E-3</v>
      </c>
      <c r="K1073" s="7" t="s">
        <v>12</v>
      </c>
      <c r="L1073" s="34" t="s">
        <v>1352</v>
      </c>
      <c r="N1073" s="2">
        <v>96.77</v>
      </c>
      <c r="P1073" s="2">
        <v>96.77</v>
      </c>
      <c r="R1073" s="2" t="str">
        <f t="shared" si="227"/>
        <v>OK</v>
      </c>
    </row>
    <row r="1074" spans="1:18">
      <c r="A1074" s="7" t="s">
        <v>3602</v>
      </c>
      <c r="B1074" s="13" t="s">
        <v>1351</v>
      </c>
      <c r="C1074" s="14" t="s">
        <v>58</v>
      </c>
      <c r="D1074" s="15">
        <v>4300</v>
      </c>
      <c r="E1074" s="50">
        <f t="shared" si="228"/>
        <v>78.62</v>
      </c>
      <c r="F1074" s="51">
        <f t="shared" si="232"/>
        <v>338066</v>
      </c>
      <c r="G1074" s="51">
        <f t="shared" si="230"/>
        <v>100.63</v>
      </c>
      <c r="H1074" s="51">
        <f t="shared" si="231"/>
        <v>432709</v>
      </c>
      <c r="I1074" s="54">
        <f t="shared" si="226"/>
        <v>1.7222785706810294E-3</v>
      </c>
      <c r="K1074" s="7" t="s">
        <v>12</v>
      </c>
      <c r="L1074" s="34" t="s">
        <v>1350</v>
      </c>
      <c r="N1074" s="2">
        <v>78.86</v>
      </c>
      <c r="P1074" s="2">
        <v>78.86</v>
      </c>
      <c r="R1074" s="2" t="str">
        <f t="shared" si="227"/>
        <v>OK</v>
      </c>
    </row>
    <row r="1075" spans="1:18">
      <c r="A1075" s="7" t="s">
        <v>3603</v>
      </c>
      <c r="B1075" s="13" t="s">
        <v>1349</v>
      </c>
      <c r="C1075" s="14" t="s">
        <v>58</v>
      </c>
      <c r="D1075" s="15">
        <v>4300</v>
      </c>
      <c r="E1075" s="50">
        <f t="shared" si="228"/>
        <v>76.94</v>
      </c>
      <c r="F1075" s="51">
        <f t="shared" si="232"/>
        <v>330842</v>
      </c>
      <c r="G1075" s="51">
        <f t="shared" si="230"/>
        <v>98.48</v>
      </c>
      <c r="H1075" s="51">
        <f t="shared" si="231"/>
        <v>423464</v>
      </c>
      <c r="I1075" s="54">
        <f t="shared" si="226"/>
        <v>1.685481403564223E-3</v>
      </c>
      <c r="K1075" s="7" t="s">
        <v>12</v>
      </c>
      <c r="L1075" s="34" t="s">
        <v>1348</v>
      </c>
      <c r="N1075" s="2">
        <v>77.17</v>
      </c>
      <c r="P1075" s="2">
        <v>77.17</v>
      </c>
      <c r="R1075" s="2" t="str">
        <f t="shared" si="227"/>
        <v>OK</v>
      </c>
    </row>
    <row r="1076" spans="1:18" ht="31.5">
      <c r="A1076" s="7" t="s">
        <v>3756</v>
      </c>
      <c r="B1076" s="13" t="s">
        <v>2658</v>
      </c>
      <c r="C1076" s="14" t="s">
        <v>58</v>
      </c>
      <c r="D1076" s="15">
        <v>500</v>
      </c>
      <c r="E1076" s="50">
        <f t="shared" si="228"/>
        <v>157.91999999999999</v>
      </c>
      <c r="F1076" s="51">
        <f t="shared" si="232"/>
        <v>78960</v>
      </c>
      <c r="G1076" s="51">
        <f t="shared" si="230"/>
        <v>202.14</v>
      </c>
      <c r="H1076" s="51">
        <f t="shared" si="231"/>
        <v>101070</v>
      </c>
      <c r="I1076" s="54">
        <f t="shared" si="226"/>
        <v>4.022811985392761E-4</v>
      </c>
      <c r="K1076" s="7" t="s">
        <v>677</v>
      </c>
      <c r="L1076" s="34">
        <v>101729</v>
      </c>
      <c r="N1076" s="2">
        <v>158.4</v>
      </c>
      <c r="P1076" s="2">
        <v>158.4</v>
      </c>
      <c r="R1076" s="2" t="str">
        <f t="shared" si="227"/>
        <v>OK</v>
      </c>
    </row>
    <row r="1077" spans="1:18" ht="31.5">
      <c r="A1077" s="7" t="s">
        <v>3757</v>
      </c>
      <c r="B1077" s="13" t="s">
        <v>1326</v>
      </c>
      <c r="C1077" s="14" t="s">
        <v>58</v>
      </c>
      <c r="D1077" s="15">
        <v>1000</v>
      </c>
      <c r="E1077" s="50">
        <f t="shared" si="228"/>
        <v>69.37</v>
      </c>
      <c r="F1077" s="51">
        <f t="shared" si="232"/>
        <v>69370</v>
      </c>
      <c r="G1077" s="51">
        <f t="shared" si="230"/>
        <v>88.79</v>
      </c>
      <c r="H1077" s="51">
        <f t="shared" si="231"/>
        <v>88790</v>
      </c>
      <c r="I1077" s="54">
        <f t="shared" si="226"/>
        <v>3.5340405281787202E-4</v>
      </c>
      <c r="K1077" s="7" t="s">
        <v>12</v>
      </c>
      <c r="L1077" s="34" t="s">
        <v>1325</v>
      </c>
      <c r="N1077" s="2">
        <v>69.58</v>
      </c>
      <c r="P1077" s="2">
        <v>69.58</v>
      </c>
      <c r="R1077" s="2" t="str">
        <f t="shared" si="227"/>
        <v>OK</v>
      </c>
    </row>
    <row r="1078" spans="1:18" ht="31.5">
      <c r="A1078" s="7" t="s">
        <v>3758</v>
      </c>
      <c r="B1078" s="13" t="s">
        <v>1328</v>
      </c>
      <c r="C1078" s="14" t="s">
        <v>58</v>
      </c>
      <c r="D1078" s="15">
        <v>1000</v>
      </c>
      <c r="E1078" s="50">
        <f t="shared" si="228"/>
        <v>81.3</v>
      </c>
      <c r="F1078" s="51">
        <f t="shared" si="232"/>
        <v>81300</v>
      </c>
      <c r="G1078" s="51">
        <f t="shared" si="230"/>
        <v>104.06</v>
      </c>
      <c r="H1078" s="51">
        <f t="shared" si="231"/>
        <v>104060</v>
      </c>
      <c r="I1078" s="54">
        <f t="shared" si="226"/>
        <v>4.1418206708219128E-4</v>
      </c>
      <c r="K1078" s="7" t="s">
        <v>12</v>
      </c>
      <c r="L1078" s="34" t="s">
        <v>1327</v>
      </c>
      <c r="N1078" s="2">
        <v>81.540000000000006</v>
      </c>
      <c r="P1078" s="2">
        <v>81.540000000000006</v>
      </c>
      <c r="R1078" s="2" t="str">
        <f t="shared" si="227"/>
        <v>OK</v>
      </c>
    </row>
    <row r="1079" spans="1:18">
      <c r="A1079" s="7" t="s">
        <v>3759</v>
      </c>
      <c r="B1079" s="13" t="s">
        <v>1334</v>
      </c>
      <c r="C1079" s="14" t="s">
        <v>58</v>
      </c>
      <c r="D1079" s="15">
        <v>2500</v>
      </c>
      <c r="E1079" s="50">
        <f t="shared" si="228"/>
        <v>72.48</v>
      </c>
      <c r="F1079" s="51">
        <f t="shared" si="232"/>
        <v>181200</v>
      </c>
      <c r="G1079" s="51">
        <f t="shared" si="230"/>
        <v>92.77</v>
      </c>
      <c r="H1079" s="51">
        <f t="shared" si="231"/>
        <v>231925</v>
      </c>
      <c r="I1079" s="54">
        <f t="shared" si="226"/>
        <v>9.2311335679451487E-4</v>
      </c>
      <c r="K1079" s="7" t="s">
        <v>12</v>
      </c>
      <c r="L1079" s="34" t="s">
        <v>1333</v>
      </c>
      <c r="N1079" s="2">
        <v>72.7</v>
      </c>
      <c r="P1079" s="2">
        <v>72.7</v>
      </c>
      <c r="R1079" s="2" t="str">
        <f t="shared" si="227"/>
        <v>OK</v>
      </c>
    </row>
    <row r="1080" spans="1:18">
      <c r="A1080" s="7" t="s">
        <v>3760</v>
      </c>
      <c r="B1080" s="13" t="s">
        <v>1336</v>
      </c>
      <c r="C1080" s="14" t="s">
        <v>58</v>
      </c>
      <c r="D1080" s="15">
        <v>2500</v>
      </c>
      <c r="E1080" s="50">
        <f t="shared" si="228"/>
        <v>72.48</v>
      </c>
      <c r="F1080" s="51">
        <f t="shared" si="232"/>
        <v>181200</v>
      </c>
      <c r="G1080" s="51">
        <f t="shared" si="230"/>
        <v>92.77</v>
      </c>
      <c r="H1080" s="51">
        <f t="shared" si="231"/>
        <v>231925</v>
      </c>
      <c r="I1080" s="54">
        <f t="shared" si="226"/>
        <v>9.2311335679451487E-4</v>
      </c>
      <c r="K1080" s="7" t="s">
        <v>12</v>
      </c>
      <c r="L1080" s="34" t="s">
        <v>1335</v>
      </c>
      <c r="N1080" s="2">
        <v>72.7</v>
      </c>
      <c r="P1080" s="2">
        <v>72.7</v>
      </c>
      <c r="R1080" s="2" t="str">
        <f t="shared" si="227"/>
        <v>OK</v>
      </c>
    </row>
    <row r="1081" spans="1:18" ht="31.5">
      <c r="A1081" s="7" t="s">
        <v>3761</v>
      </c>
      <c r="B1081" s="13" t="s">
        <v>1381</v>
      </c>
      <c r="C1081" s="14" t="s">
        <v>58</v>
      </c>
      <c r="D1081" s="15">
        <v>600</v>
      </c>
      <c r="E1081" s="50">
        <f t="shared" si="228"/>
        <v>190.44</v>
      </c>
      <c r="F1081" s="51">
        <f t="shared" si="232"/>
        <v>114264</v>
      </c>
      <c r="G1081" s="51">
        <f t="shared" si="230"/>
        <v>243.76</v>
      </c>
      <c r="H1081" s="51">
        <f t="shared" si="231"/>
        <v>146256</v>
      </c>
      <c r="I1081" s="54">
        <f t="shared" si="226"/>
        <v>5.8213158181023416E-4</v>
      </c>
      <c r="K1081" s="7" t="s">
        <v>12</v>
      </c>
      <c r="L1081" s="34" t="s">
        <v>1380</v>
      </c>
      <c r="N1081" s="2">
        <v>191.01</v>
      </c>
      <c r="P1081" s="2">
        <v>191.01</v>
      </c>
      <c r="R1081" s="2" t="str">
        <f t="shared" si="227"/>
        <v>OK</v>
      </c>
    </row>
    <row r="1082" spans="1:18" ht="31.5">
      <c r="A1082" s="7" t="s">
        <v>3762</v>
      </c>
      <c r="B1082" s="13" t="s">
        <v>1383</v>
      </c>
      <c r="C1082" s="14" t="s">
        <v>58</v>
      </c>
      <c r="D1082" s="15">
        <v>600</v>
      </c>
      <c r="E1082" s="50">
        <f t="shared" si="228"/>
        <v>190.44</v>
      </c>
      <c r="F1082" s="51">
        <f t="shared" si="232"/>
        <v>114264</v>
      </c>
      <c r="G1082" s="51">
        <f t="shared" si="230"/>
        <v>243.76</v>
      </c>
      <c r="H1082" s="51">
        <f t="shared" si="231"/>
        <v>146256</v>
      </c>
      <c r="I1082" s="54">
        <f t="shared" si="226"/>
        <v>5.8213158181023416E-4</v>
      </c>
      <c r="K1082" s="7" t="s">
        <v>12</v>
      </c>
      <c r="L1082" s="34" t="s">
        <v>1382</v>
      </c>
      <c r="N1082" s="2">
        <v>191.01</v>
      </c>
      <c r="P1082" s="2">
        <v>191.01</v>
      </c>
      <c r="R1082" s="2" t="str">
        <f t="shared" si="227"/>
        <v>OK</v>
      </c>
    </row>
    <row r="1083" spans="1:18" ht="31.5">
      <c r="A1083" s="7" t="s">
        <v>3763</v>
      </c>
      <c r="B1083" s="13" t="s">
        <v>1377</v>
      </c>
      <c r="C1083" s="14" t="s">
        <v>58</v>
      </c>
      <c r="D1083" s="15">
        <v>600</v>
      </c>
      <c r="E1083" s="50">
        <f t="shared" si="228"/>
        <v>124.65</v>
      </c>
      <c r="F1083" s="51">
        <f t="shared" si="232"/>
        <v>74790</v>
      </c>
      <c r="G1083" s="51">
        <f t="shared" si="230"/>
        <v>159.55000000000001</v>
      </c>
      <c r="H1083" s="51">
        <f t="shared" si="231"/>
        <v>95730</v>
      </c>
      <c r="I1083" s="54">
        <f t="shared" si="226"/>
        <v>3.8102680455293265E-4</v>
      </c>
      <c r="K1083" s="7" t="s">
        <v>12</v>
      </c>
      <c r="L1083" s="34" t="s">
        <v>1376</v>
      </c>
      <c r="N1083" s="2">
        <v>125.03</v>
      </c>
      <c r="P1083" s="2">
        <v>125.03</v>
      </c>
      <c r="R1083" s="2" t="str">
        <f t="shared" si="227"/>
        <v>OK</v>
      </c>
    </row>
    <row r="1084" spans="1:18" ht="31.5">
      <c r="A1084" s="7" t="s">
        <v>3764</v>
      </c>
      <c r="B1084" s="13" t="s">
        <v>1379</v>
      </c>
      <c r="C1084" s="14" t="s">
        <v>58</v>
      </c>
      <c r="D1084" s="15">
        <v>600</v>
      </c>
      <c r="E1084" s="50">
        <f t="shared" si="228"/>
        <v>124.65</v>
      </c>
      <c r="F1084" s="51">
        <f t="shared" si="232"/>
        <v>74790</v>
      </c>
      <c r="G1084" s="51">
        <f t="shared" si="230"/>
        <v>159.55000000000001</v>
      </c>
      <c r="H1084" s="51">
        <f t="shared" si="231"/>
        <v>95730</v>
      </c>
      <c r="I1084" s="54">
        <f t="shared" si="226"/>
        <v>3.8102680455293265E-4</v>
      </c>
      <c r="K1084" s="7" t="s">
        <v>12</v>
      </c>
      <c r="L1084" s="34" t="s">
        <v>1378</v>
      </c>
      <c r="N1084" s="2">
        <v>125.03</v>
      </c>
      <c r="P1084" s="2">
        <v>125.03</v>
      </c>
      <c r="R1084" s="2" t="str">
        <f t="shared" si="227"/>
        <v>OK</v>
      </c>
    </row>
    <row r="1085" spans="1:18" ht="31.5">
      <c r="A1085" s="7" t="s">
        <v>3765</v>
      </c>
      <c r="B1085" s="13" t="s">
        <v>1375</v>
      </c>
      <c r="C1085" s="14" t="s">
        <v>58</v>
      </c>
      <c r="D1085" s="15">
        <v>600</v>
      </c>
      <c r="E1085" s="50">
        <f t="shared" si="228"/>
        <v>190.44</v>
      </c>
      <c r="F1085" s="51">
        <f t="shared" si="232"/>
        <v>114264</v>
      </c>
      <c r="G1085" s="51">
        <f t="shared" si="230"/>
        <v>243.76</v>
      </c>
      <c r="H1085" s="51">
        <f t="shared" si="231"/>
        <v>146256</v>
      </c>
      <c r="I1085" s="54">
        <f t="shared" si="226"/>
        <v>5.8213158181023416E-4</v>
      </c>
      <c r="K1085" s="7" t="s">
        <v>12</v>
      </c>
      <c r="L1085" s="34" t="s">
        <v>1374</v>
      </c>
      <c r="N1085" s="2">
        <v>191.01</v>
      </c>
      <c r="P1085" s="2">
        <v>191.01</v>
      </c>
      <c r="R1085" s="2" t="str">
        <f t="shared" si="227"/>
        <v>OK</v>
      </c>
    </row>
    <row r="1086" spans="1:18" ht="31.5">
      <c r="A1086" s="7" t="s">
        <v>3766</v>
      </c>
      <c r="B1086" s="13" t="s">
        <v>1373</v>
      </c>
      <c r="C1086" s="14" t="s">
        <v>58</v>
      </c>
      <c r="D1086" s="15">
        <v>600</v>
      </c>
      <c r="E1086" s="50">
        <f t="shared" si="228"/>
        <v>190.44</v>
      </c>
      <c r="F1086" s="51">
        <f t="shared" si="232"/>
        <v>114264</v>
      </c>
      <c r="G1086" s="51">
        <f t="shared" si="230"/>
        <v>243.76</v>
      </c>
      <c r="H1086" s="51">
        <f t="shared" si="231"/>
        <v>146256</v>
      </c>
      <c r="I1086" s="54">
        <f t="shared" si="226"/>
        <v>5.8213158181023416E-4</v>
      </c>
      <c r="K1086" s="7" t="s">
        <v>12</v>
      </c>
      <c r="L1086" s="34" t="s">
        <v>1372</v>
      </c>
      <c r="N1086" s="2">
        <v>191.01</v>
      </c>
      <c r="P1086" s="2">
        <v>191.01</v>
      </c>
      <c r="R1086" s="2" t="str">
        <f t="shared" si="227"/>
        <v>OK</v>
      </c>
    </row>
    <row r="1087" spans="1:18" ht="31.5">
      <c r="A1087" s="7" t="s">
        <v>3767</v>
      </c>
      <c r="B1087" s="13" t="s">
        <v>1371</v>
      </c>
      <c r="C1087" s="14" t="s">
        <v>58</v>
      </c>
      <c r="D1087" s="15">
        <v>600</v>
      </c>
      <c r="E1087" s="50">
        <f t="shared" si="228"/>
        <v>124.65</v>
      </c>
      <c r="F1087" s="51">
        <f t="shared" si="232"/>
        <v>74790</v>
      </c>
      <c r="G1087" s="51">
        <f t="shared" si="230"/>
        <v>159.55000000000001</v>
      </c>
      <c r="H1087" s="51">
        <f t="shared" si="231"/>
        <v>95730</v>
      </c>
      <c r="I1087" s="54">
        <f t="shared" si="226"/>
        <v>3.8102680455293265E-4</v>
      </c>
      <c r="K1087" s="7" t="s">
        <v>12</v>
      </c>
      <c r="L1087" s="34" t="s">
        <v>1370</v>
      </c>
      <c r="N1087" s="2">
        <v>125.03</v>
      </c>
      <c r="P1087" s="2">
        <v>125.03</v>
      </c>
      <c r="R1087" s="2" t="str">
        <f t="shared" si="227"/>
        <v>OK</v>
      </c>
    </row>
    <row r="1088" spans="1:18" ht="31.5">
      <c r="A1088" s="7" t="s">
        <v>3768</v>
      </c>
      <c r="B1088" s="13" t="s">
        <v>1369</v>
      </c>
      <c r="C1088" s="14" t="s">
        <v>58</v>
      </c>
      <c r="D1088" s="15">
        <v>600</v>
      </c>
      <c r="E1088" s="50">
        <f t="shared" si="228"/>
        <v>124.65</v>
      </c>
      <c r="F1088" s="51">
        <f t="shared" si="232"/>
        <v>74790</v>
      </c>
      <c r="G1088" s="51">
        <f t="shared" si="230"/>
        <v>159.55000000000001</v>
      </c>
      <c r="H1088" s="51">
        <f t="shared" si="231"/>
        <v>95730</v>
      </c>
      <c r="I1088" s="54">
        <f t="shared" si="226"/>
        <v>3.8102680455293265E-4</v>
      </c>
      <c r="K1088" s="7" t="s">
        <v>12</v>
      </c>
      <c r="L1088" s="34" t="s">
        <v>1368</v>
      </c>
      <c r="N1088" s="2">
        <v>125.03</v>
      </c>
      <c r="P1088" s="2">
        <v>125.03</v>
      </c>
      <c r="R1088" s="2" t="str">
        <f t="shared" si="227"/>
        <v>OK</v>
      </c>
    </row>
    <row r="1089" spans="1:18">
      <c r="A1089" s="7" t="s">
        <v>3769</v>
      </c>
      <c r="B1089" s="17" t="s">
        <v>1387</v>
      </c>
      <c r="C1089" s="18" t="s">
        <v>58</v>
      </c>
      <c r="D1089" s="19">
        <v>2200</v>
      </c>
      <c r="E1089" s="50">
        <f t="shared" si="228"/>
        <v>96.75</v>
      </c>
      <c r="F1089" s="51">
        <f t="shared" si="232"/>
        <v>212850</v>
      </c>
      <c r="G1089" s="51">
        <f t="shared" si="230"/>
        <v>123.84</v>
      </c>
      <c r="H1089" s="51">
        <f t="shared" si="231"/>
        <v>272448</v>
      </c>
      <c r="I1089" s="54">
        <f t="shared" si="226"/>
        <v>1.0844039574515554E-3</v>
      </c>
      <c r="K1089" s="31" t="s">
        <v>159</v>
      </c>
      <c r="L1089" s="35" t="s">
        <v>1386</v>
      </c>
      <c r="N1089" s="2">
        <v>97.04</v>
      </c>
      <c r="P1089" s="2">
        <v>97.04</v>
      </c>
      <c r="R1089" s="2" t="str">
        <f t="shared" si="227"/>
        <v>OK</v>
      </c>
    </row>
    <row r="1090" spans="1:18" ht="31.5">
      <c r="A1090" s="7" t="s">
        <v>3770</v>
      </c>
      <c r="B1090" s="13" t="s">
        <v>1363</v>
      </c>
      <c r="C1090" s="14" t="s">
        <v>58</v>
      </c>
      <c r="D1090" s="15">
        <v>4000</v>
      </c>
      <c r="E1090" s="50">
        <f t="shared" si="228"/>
        <v>14.46</v>
      </c>
      <c r="F1090" s="51">
        <f t="shared" si="232"/>
        <v>57840</v>
      </c>
      <c r="G1090" s="51">
        <f t="shared" si="230"/>
        <v>18.510000000000002</v>
      </c>
      <c r="H1090" s="51">
        <f t="shared" si="231"/>
        <v>74040</v>
      </c>
      <c r="I1090" s="54">
        <f t="shared" si="226"/>
        <v>2.9469575482188586E-4</v>
      </c>
      <c r="K1090" s="28" t="s">
        <v>12</v>
      </c>
      <c r="L1090" s="34" t="s">
        <v>1362</v>
      </c>
      <c r="N1090" s="2">
        <v>14.5</v>
      </c>
      <c r="P1090" s="2">
        <v>14.5</v>
      </c>
      <c r="R1090" s="2" t="str">
        <f t="shared" si="227"/>
        <v>OK</v>
      </c>
    </row>
    <row r="1091" spans="1:18">
      <c r="A1091" s="7" t="s">
        <v>3771</v>
      </c>
      <c r="B1091" s="13" t="s">
        <v>1345</v>
      </c>
      <c r="C1091" s="14" t="s">
        <v>58</v>
      </c>
      <c r="D1091" s="15">
        <v>2200</v>
      </c>
      <c r="E1091" s="50">
        <f t="shared" si="228"/>
        <v>23.9</v>
      </c>
      <c r="F1091" s="51">
        <f t="shared" si="232"/>
        <v>52580</v>
      </c>
      <c r="G1091" s="51">
        <f t="shared" si="230"/>
        <v>30.59</v>
      </c>
      <c r="H1091" s="51">
        <f t="shared" si="231"/>
        <v>67298</v>
      </c>
      <c r="I1091" s="54">
        <f t="shared" si="226"/>
        <v>2.6786108735822898E-4</v>
      </c>
      <c r="K1091" s="7" t="s">
        <v>12</v>
      </c>
      <c r="L1091" s="34" t="s">
        <v>1344</v>
      </c>
      <c r="N1091" s="2">
        <v>23.97</v>
      </c>
      <c r="P1091" s="2">
        <v>23.97</v>
      </c>
      <c r="R1091" s="2" t="str">
        <f t="shared" si="227"/>
        <v>OK</v>
      </c>
    </row>
    <row r="1092" spans="1:18">
      <c r="A1092" s="7" t="s">
        <v>3772</v>
      </c>
      <c r="B1092" s="13" t="s">
        <v>1343</v>
      </c>
      <c r="C1092" s="14" t="s">
        <v>58</v>
      </c>
      <c r="D1092" s="15">
        <v>2200</v>
      </c>
      <c r="E1092" s="50">
        <f t="shared" si="228"/>
        <v>15.11</v>
      </c>
      <c r="F1092" s="51">
        <f t="shared" si="232"/>
        <v>33242</v>
      </c>
      <c r="G1092" s="51">
        <f t="shared" si="230"/>
        <v>19.34</v>
      </c>
      <c r="H1092" s="51">
        <f t="shared" si="231"/>
        <v>42548</v>
      </c>
      <c r="I1092" s="54">
        <f t="shared" si="226"/>
        <v>1.6935055343276066E-4</v>
      </c>
      <c r="K1092" s="7" t="s">
        <v>12</v>
      </c>
      <c r="L1092" s="34" t="s">
        <v>1342</v>
      </c>
      <c r="N1092" s="2">
        <v>15.16</v>
      </c>
      <c r="P1092" s="2">
        <v>15.16</v>
      </c>
      <c r="R1092" s="2" t="str">
        <f t="shared" si="227"/>
        <v>OK</v>
      </c>
    </row>
    <row r="1093" spans="1:18" ht="31.5">
      <c r="A1093" s="7" t="s">
        <v>3773</v>
      </c>
      <c r="B1093" s="13" t="s">
        <v>1347</v>
      </c>
      <c r="C1093" s="14" t="s">
        <v>58</v>
      </c>
      <c r="D1093" s="15">
        <v>2200</v>
      </c>
      <c r="E1093" s="50">
        <f t="shared" si="228"/>
        <v>29.91</v>
      </c>
      <c r="F1093" s="51">
        <f t="shared" si="232"/>
        <v>65802</v>
      </c>
      <c r="G1093" s="51">
        <f t="shared" si="230"/>
        <v>38.28</v>
      </c>
      <c r="H1093" s="51">
        <f t="shared" si="231"/>
        <v>84216</v>
      </c>
      <c r="I1093" s="54">
        <f t="shared" si="226"/>
        <v>3.3519851010372688E-4</v>
      </c>
      <c r="K1093" s="7" t="s">
        <v>12</v>
      </c>
      <c r="L1093" s="34" t="s">
        <v>1346</v>
      </c>
      <c r="N1093" s="2">
        <v>30</v>
      </c>
      <c r="P1093" s="2">
        <v>30</v>
      </c>
      <c r="R1093" s="2" t="str">
        <f t="shared" si="227"/>
        <v>OK</v>
      </c>
    </row>
    <row r="1094" spans="1:18">
      <c r="A1094" s="7" t="s">
        <v>3774</v>
      </c>
      <c r="B1094" s="13" t="s">
        <v>2473</v>
      </c>
      <c r="C1094" s="14" t="s">
        <v>58</v>
      </c>
      <c r="D1094" s="15">
        <v>600</v>
      </c>
      <c r="E1094" s="50">
        <f t="shared" si="228"/>
        <v>30.98</v>
      </c>
      <c r="F1094" s="51">
        <f t="shared" si="232"/>
        <v>18588</v>
      </c>
      <c r="G1094" s="51">
        <f t="shared" si="230"/>
        <v>39.65</v>
      </c>
      <c r="H1094" s="51">
        <f t="shared" si="231"/>
        <v>23790</v>
      </c>
      <c r="I1094" s="54">
        <f t="shared" ref="I1094:I1144" si="233">H1094/$H$1416</f>
        <v>9.4689519276238045E-5</v>
      </c>
      <c r="K1094" s="7" t="s">
        <v>159</v>
      </c>
      <c r="L1094" s="34" t="s">
        <v>2472</v>
      </c>
      <c r="N1094" s="2">
        <v>31.07</v>
      </c>
      <c r="P1094" s="2">
        <v>31.07</v>
      </c>
      <c r="R1094" s="2" t="str">
        <f t="shared" ref="R1094:R1157" si="234">IF(E1094&lt;=P1094,"OK","ERRO")</f>
        <v>OK</v>
      </c>
    </row>
    <row r="1095" spans="1:18" ht="47.25">
      <c r="A1095" s="7" t="s">
        <v>3775</v>
      </c>
      <c r="B1095" s="13" t="s">
        <v>1365</v>
      </c>
      <c r="C1095" s="14" t="s">
        <v>58</v>
      </c>
      <c r="D1095" s="15">
        <v>200</v>
      </c>
      <c r="E1095" s="50">
        <f t="shared" ref="E1095:E1098" si="235">ROUND(N1095*$N$4,2)</f>
        <v>57.49</v>
      </c>
      <c r="F1095" s="51">
        <f t="shared" ref="F1095:F1098" si="236">ROUND(D1095*E1095,2)</f>
        <v>11498</v>
      </c>
      <c r="G1095" s="51">
        <f t="shared" ref="G1095:G1098" si="237">ROUND(E1095*(1+$I$1),2)</f>
        <v>73.59</v>
      </c>
      <c r="H1095" s="51">
        <f t="shared" ref="H1095:H1098" si="238">ROUND(D1095*G1095,2)</f>
        <v>14718</v>
      </c>
      <c r="I1095" s="54">
        <f t="shared" si="233"/>
        <v>5.8580930841011833E-5</v>
      </c>
      <c r="K1095" s="7" t="s">
        <v>12</v>
      </c>
      <c r="L1095" s="34" t="s">
        <v>1364</v>
      </c>
      <c r="N1095" s="2">
        <v>57.66</v>
      </c>
      <c r="P1095" s="2">
        <v>57.66</v>
      </c>
      <c r="R1095" s="2" t="str">
        <f t="shared" si="234"/>
        <v>OK</v>
      </c>
    </row>
    <row r="1096" spans="1:18">
      <c r="A1096" s="7" t="s">
        <v>3776</v>
      </c>
      <c r="B1096" s="13" t="s">
        <v>1367</v>
      </c>
      <c r="C1096" s="14" t="s">
        <v>58</v>
      </c>
      <c r="D1096" s="15">
        <v>120</v>
      </c>
      <c r="E1096" s="50">
        <f t="shared" si="235"/>
        <v>74.53</v>
      </c>
      <c r="F1096" s="51">
        <f t="shared" si="236"/>
        <v>8943.6</v>
      </c>
      <c r="G1096" s="51">
        <f t="shared" si="237"/>
        <v>95.4</v>
      </c>
      <c r="H1096" s="51">
        <f t="shared" si="238"/>
        <v>11448</v>
      </c>
      <c r="I1096" s="54">
        <f t="shared" si="233"/>
        <v>4.556559969207117E-5</v>
      </c>
      <c r="K1096" s="7" t="s">
        <v>12</v>
      </c>
      <c r="L1096" s="34" t="s">
        <v>1366</v>
      </c>
      <c r="N1096" s="2">
        <v>74.75</v>
      </c>
      <c r="P1096" s="2">
        <v>74.75</v>
      </c>
      <c r="R1096" s="2" t="str">
        <f t="shared" si="234"/>
        <v>OK</v>
      </c>
    </row>
    <row r="1097" spans="1:18" ht="47.25">
      <c r="A1097" s="7" t="s">
        <v>3777</v>
      </c>
      <c r="B1097" s="13" t="s">
        <v>1339</v>
      </c>
      <c r="C1097" s="14" t="s">
        <v>58</v>
      </c>
      <c r="D1097" s="15">
        <v>600</v>
      </c>
      <c r="E1097" s="50">
        <f t="shared" si="235"/>
        <v>100.18</v>
      </c>
      <c r="F1097" s="51">
        <f t="shared" si="236"/>
        <v>60108</v>
      </c>
      <c r="G1097" s="51">
        <f t="shared" si="237"/>
        <v>128.22999999999999</v>
      </c>
      <c r="H1097" s="51">
        <f t="shared" si="238"/>
        <v>76938</v>
      </c>
      <c r="I1097" s="54">
        <f t="shared" si="233"/>
        <v>3.0623044279424978E-4</v>
      </c>
      <c r="K1097" s="7" t="s">
        <v>12</v>
      </c>
      <c r="L1097" s="34" t="s">
        <v>1340</v>
      </c>
      <c r="N1097" s="2">
        <v>100.48</v>
      </c>
      <c r="P1097" s="2">
        <v>100.48</v>
      </c>
      <c r="R1097" s="2" t="str">
        <f t="shared" si="234"/>
        <v>OK</v>
      </c>
    </row>
    <row r="1098" spans="1:18" ht="31.5">
      <c r="A1098" s="7" t="s">
        <v>3778</v>
      </c>
      <c r="B1098" s="13" t="s">
        <v>1341</v>
      </c>
      <c r="C1098" s="14" t="s">
        <v>58</v>
      </c>
      <c r="D1098" s="15">
        <v>600</v>
      </c>
      <c r="E1098" s="50">
        <f t="shared" si="235"/>
        <v>100.18</v>
      </c>
      <c r="F1098" s="51">
        <f t="shared" si="236"/>
        <v>60108</v>
      </c>
      <c r="G1098" s="51">
        <f t="shared" si="237"/>
        <v>128.22999999999999</v>
      </c>
      <c r="H1098" s="51">
        <f t="shared" si="238"/>
        <v>76938</v>
      </c>
      <c r="I1098" s="54">
        <f t="shared" si="233"/>
        <v>3.0623044279424978E-4</v>
      </c>
      <c r="K1098" s="7" t="s">
        <v>12</v>
      </c>
      <c r="L1098" s="34" t="s">
        <v>1340</v>
      </c>
      <c r="N1098" s="2">
        <v>100.48</v>
      </c>
      <c r="P1098" s="2">
        <v>100.48</v>
      </c>
      <c r="R1098" s="2" t="str">
        <f t="shared" si="234"/>
        <v>OK</v>
      </c>
    </row>
    <row r="1099" spans="1:18">
      <c r="A1099" s="3">
        <v>44</v>
      </c>
      <c r="B1099" s="36" t="s">
        <v>1832</v>
      </c>
      <c r="C1099" s="20" t="s">
        <v>56</v>
      </c>
      <c r="D1099" s="6" t="s">
        <v>56</v>
      </c>
      <c r="E1099" s="6"/>
      <c r="F1099" s="6"/>
      <c r="G1099" s="6"/>
      <c r="H1099" s="61">
        <f>SUM(H1100:H1120)</f>
        <v>1702342.5</v>
      </c>
      <c r="I1099" s="62">
        <f t="shared" si="233"/>
        <v>6.7757037817784468E-3</v>
      </c>
      <c r="K1099" s="4"/>
      <c r="L1099" s="5"/>
      <c r="R1099" s="2" t="str">
        <f t="shared" si="234"/>
        <v>OK</v>
      </c>
    </row>
    <row r="1100" spans="1:18">
      <c r="A1100" s="28" t="s">
        <v>1798</v>
      </c>
      <c r="B1100" s="13" t="s">
        <v>2868</v>
      </c>
      <c r="C1100" s="14" t="s">
        <v>2871</v>
      </c>
      <c r="D1100" s="15">
        <v>50</v>
      </c>
      <c r="E1100" s="50">
        <f t="shared" ref="E1100:E1120" si="239">ROUND(N1100*$N$4,2)</f>
        <v>1028.4000000000001</v>
      </c>
      <c r="F1100" s="51">
        <f t="shared" ref="F1100:F1120" si="240">ROUND(D1100*E1100,2)</f>
        <v>51420</v>
      </c>
      <c r="G1100" s="51">
        <f t="shared" ref="G1100:G1120" si="241">ROUND(E1100*(1+$I$1),2)</f>
        <v>1316.35</v>
      </c>
      <c r="H1100" s="51">
        <f t="shared" ref="H1100:H1120" si="242">ROUND(D1100*G1100,2)</f>
        <v>65817.5</v>
      </c>
      <c r="I1100" s="54">
        <f t="shared" si="233"/>
        <v>2.6196836632886916E-4</v>
      </c>
      <c r="K1100" s="28" t="s">
        <v>159</v>
      </c>
      <c r="L1100" s="34" t="s">
        <v>2847</v>
      </c>
      <c r="N1100" s="2">
        <v>1031.4954999999998</v>
      </c>
      <c r="P1100" s="2">
        <v>1031.4954999999998</v>
      </c>
      <c r="R1100" s="2" t="str">
        <f t="shared" si="234"/>
        <v>OK</v>
      </c>
    </row>
    <row r="1101" spans="1:18">
      <c r="A1101" s="28" t="s">
        <v>1800</v>
      </c>
      <c r="B1101" s="13" t="s">
        <v>2863</v>
      </c>
      <c r="C1101" s="14" t="s">
        <v>2871</v>
      </c>
      <c r="D1101" s="15">
        <v>50</v>
      </c>
      <c r="E1101" s="50">
        <f t="shared" si="239"/>
        <v>488.93</v>
      </c>
      <c r="F1101" s="51">
        <f t="shared" si="240"/>
        <v>24446.5</v>
      </c>
      <c r="G1101" s="51">
        <f t="shared" si="241"/>
        <v>625.83000000000004</v>
      </c>
      <c r="H1101" s="51">
        <f t="shared" si="242"/>
        <v>31291.5</v>
      </c>
      <c r="I1101" s="54">
        <f t="shared" si="233"/>
        <v>1.2454716655873908E-4</v>
      </c>
      <c r="K1101" s="28" t="s">
        <v>159</v>
      </c>
      <c r="L1101" s="34" t="s">
        <v>2842</v>
      </c>
      <c r="N1101" s="2">
        <v>490.40204999999997</v>
      </c>
      <c r="P1101" s="2">
        <v>490.40204999999997</v>
      </c>
      <c r="R1101" s="2" t="str">
        <f t="shared" si="234"/>
        <v>OK</v>
      </c>
    </row>
    <row r="1102" spans="1:18">
      <c r="A1102" s="28" t="s">
        <v>1802</v>
      </c>
      <c r="B1102" s="13" t="s">
        <v>2850</v>
      </c>
      <c r="C1102" s="14" t="s">
        <v>2871</v>
      </c>
      <c r="D1102" s="15">
        <v>50</v>
      </c>
      <c r="E1102" s="50">
        <f t="shared" si="239"/>
        <v>1522.9</v>
      </c>
      <c r="F1102" s="51">
        <f t="shared" si="240"/>
        <v>76145</v>
      </c>
      <c r="G1102" s="51">
        <f t="shared" si="241"/>
        <v>1949.31</v>
      </c>
      <c r="H1102" s="51">
        <f t="shared" si="242"/>
        <v>97465.5</v>
      </c>
      <c r="I1102" s="54">
        <f t="shared" si="233"/>
        <v>3.8793448259849425E-4</v>
      </c>
      <c r="K1102" s="28" t="s">
        <v>159</v>
      </c>
      <c r="L1102" s="34" t="s">
        <v>2829</v>
      </c>
      <c r="N1102" s="2">
        <v>1527.4843000000001</v>
      </c>
      <c r="P1102" s="2">
        <v>1527.4843000000001</v>
      </c>
      <c r="R1102" s="2" t="str">
        <f t="shared" si="234"/>
        <v>OK</v>
      </c>
    </row>
    <row r="1103" spans="1:18">
      <c r="A1103" s="28" t="s">
        <v>1804</v>
      </c>
      <c r="B1103" s="13" t="s">
        <v>2862</v>
      </c>
      <c r="C1103" s="14" t="s">
        <v>2871</v>
      </c>
      <c r="D1103" s="15">
        <v>50</v>
      </c>
      <c r="E1103" s="50">
        <f t="shared" si="239"/>
        <v>1330.34</v>
      </c>
      <c r="F1103" s="51">
        <f t="shared" si="240"/>
        <v>66517</v>
      </c>
      <c r="G1103" s="51">
        <f t="shared" si="241"/>
        <v>1702.84</v>
      </c>
      <c r="H1103" s="51">
        <f t="shared" si="242"/>
        <v>85142</v>
      </c>
      <c r="I1103" s="54">
        <f t="shared" si="233"/>
        <v>3.3888419715079695E-4</v>
      </c>
      <c r="K1103" s="28" t="s">
        <v>159</v>
      </c>
      <c r="L1103" s="34" t="s">
        <v>2841</v>
      </c>
      <c r="N1103" s="2">
        <v>1334.3451</v>
      </c>
      <c r="P1103" s="2">
        <v>1334.3451</v>
      </c>
      <c r="R1103" s="2" t="str">
        <f t="shared" si="234"/>
        <v>OK</v>
      </c>
    </row>
    <row r="1104" spans="1:18">
      <c r="A1104" s="28" t="s">
        <v>1806</v>
      </c>
      <c r="B1104" s="13" t="s">
        <v>2866</v>
      </c>
      <c r="C1104" s="14" t="s">
        <v>2871</v>
      </c>
      <c r="D1104" s="15">
        <v>50</v>
      </c>
      <c r="E1104" s="50">
        <f t="shared" si="239"/>
        <v>1330.34</v>
      </c>
      <c r="F1104" s="51">
        <f t="shared" si="240"/>
        <v>66517</v>
      </c>
      <c r="G1104" s="51">
        <f t="shared" si="241"/>
        <v>1702.84</v>
      </c>
      <c r="H1104" s="51">
        <f t="shared" si="242"/>
        <v>85142</v>
      </c>
      <c r="I1104" s="54">
        <f t="shared" si="233"/>
        <v>3.3888419715079695E-4</v>
      </c>
      <c r="K1104" s="28" t="s">
        <v>159</v>
      </c>
      <c r="L1104" s="34" t="s">
        <v>2845</v>
      </c>
      <c r="N1104" s="2">
        <v>1334.3451</v>
      </c>
      <c r="P1104" s="2">
        <v>1334.3451</v>
      </c>
      <c r="R1104" s="2" t="str">
        <f t="shared" si="234"/>
        <v>OK</v>
      </c>
    </row>
    <row r="1105" spans="1:18">
      <c r="A1105" s="28" t="s">
        <v>1808</v>
      </c>
      <c r="B1105" s="13" t="s">
        <v>2856</v>
      </c>
      <c r="C1105" s="14" t="s">
        <v>2871</v>
      </c>
      <c r="D1105" s="15">
        <v>50</v>
      </c>
      <c r="E1105" s="50">
        <f t="shared" si="239"/>
        <v>1598.75</v>
      </c>
      <c r="F1105" s="51">
        <f t="shared" si="240"/>
        <v>79937.5</v>
      </c>
      <c r="G1105" s="51">
        <f t="shared" si="241"/>
        <v>2046.4</v>
      </c>
      <c r="H1105" s="51">
        <f t="shared" si="242"/>
        <v>102320</v>
      </c>
      <c r="I1105" s="54">
        <f t="shared" si="233"/>
        <v>4.072564780304614E-4</v>
      </c>
      <c r="K1105" s="28" t="s">
        <v>159</v>
      </c>
      <c r="L1105" s="34" t="s">
        <v>2835</v>
      </c>
      <c r="N1105" s="2">
        <v>1603.5595999999998</v>
      </c>
      <c r="P1105" s="2">
        <v>1603.5595999999998</v>
      </c>
      <c r="R1105" s="2" t="str">
        <f t="shared" si="234"/>
        <v>OK</v>
      </c>
    </row>
    <row r="1106" spans="1:18" ht="16.5" customHeight="1">
      <c r="A1106" s="28" t="s">
        <v>1809</v>
      </c>
      <c r="B1106" s="76" t="s">
        <v>2860</v>
      </c>
      <c r="C1106" s="77" t="s">
        <v>2871</v>
      </c>
      <c r="D1106" s="15">
        <v>50</v>
      </c>
      <c r="E1106" s="50">
        <f t="shared" si="239"/>
        <v>1018.9</v>
      </c>
      <c r="F1106" s="51">
        <f t="shared" si="240"/>
        <v>50945</v>
      </c>
      <c r="G1106" s="51">
        <f t="shared" si="241"/>
        <v>1304.19</v>
      </c>
      <c r="H1106" s="51">
        <f t="shared" si="242"/>
        <v>65209.5</v>
      </c>
      <c r="I1106" s="54">
        <f t="shared" si="233"/>
        <v>2.5954839038435664E-4</v>
      </c>
      <c r="K1106" s="81" t="s">
        <v>159</v>
      </c>
      <c r="L1106" s="82" t="s">
        <v>2839</v>
      </c>
      <c r="N1106" s="2">
        <v>1021.9645999999999</v>
      </c>
      <c r="P1106" s="2">
        <v>1021.9645999999999</v>
      </c>
      <c r="R1106" s="2" t="str">
        <f t="shared" si="234"/>
        <v>OK</v>
      </c>
    </row>
    <row r="1107" spans="1:18" ht="16.5" customHeight="1">
      <c r="A1107" s="28" t="s">
        <v>1810</v>
      </c>
      <c r="B1107" s="76" t="s">
        <v>2851</v>
      </c>
      <c r="C1107" s="77" t="s">
        <v>2871</v>
      </c>
      <c r="D1107" s="15">
        <v>50</v>
      </c>
      <c r="E1107" s="50">
        <f t="shared" si="239"/>
        <v>1080.25</v>
      </c>
      <c r="F1107" s="51">
        <f t="shared" si="240"/>
        <v>54012.5</v>
      </c>
      <c r="G1107" s="51">
        <f t="shared" si="241"/>
        <v>1382.72</v>
      </c>
      <c r="H1107" s="51">
        <f t="shared" si="242"/>
        <v>69136</v>
      </c>
      <c r="I1107" s="54">
        <f t="shared" si="233"/>
        <v>2.7517673832206779E-4</v>
      </c>
      <c r="K1107" s="81" t="s">
        <v>159</v>
      </c>
      <c r="L1107" s="82" t="s">
        <v>2830</v>
      </c>
      <c r="N1107" s="2">
        <v>1083.5047999999999</v>
      </c>
      <c r="P1107" s="2">
        <v>1083.5047999999999</v>
      </c>
      <c r="R1107" s="2" t="str">
        <f t="shared" si="234"/>
        <v>OK</v>
      </c>
    </row>
    <row r="1108" spans="1:18" ht="16.5" customHeight="1">
      <c r="A1108" s="28" t="s">
        <v>1811</v>
      </c>
      <c r="B1108" s="76" t="s">
        <v>2870</v>
      </c>
      <c r="C1108" s="77" t="s">
        <v>2871</v>
      </c>
      <c r="D1108" s="15">
        <v>50</v>
      </c>
      <c r="E1108" s="50">
        <f t="shared" si="239"/>
        <v>991.8</v>
      </c>
      <c r="F1108" s="51">
        <f t="shared" si="240"/>
        <v>49590</v>
      </c>
      <c r="G1108" s="51">
        <f t="shared" si="241"/>
        <v>1269.5</v>
      </c>
      <c r="H1108" s="51">
        <f t="shared" si="242"/>
        <v>63475</v>
      </c>
      <c r="I1108" s="54">
        <f t="shared" si="233"/>
        <v>2.5264469256238797E-4</v>
      </c>
      <c r="K1108" s="81" t="s">
        <v>159</v>
      </c>
      <c r="L1108" s="82" t="s">
        <v>2849</v>
      </c>
      <c r="N1108" s="2">
        <v>994.78530000000001</v>
      </c>
      <c r="P1108" s="2">
        <v>994.78530000000001</v>
      </c>
      <c r="R1108" s="2" t="str">
        <f t="shared" si="234"/>
        <v>OK</v>
      </c>
    </row>
    <row r="1109" spans="1:18" ht="16.5" customHeight="1">
      <c r="A1109" s="28" t="s">
        <v>1812</v>
      </c>
      <c r="B1109" s="76" t="s">
        <v>2854</v>
      </c>
      <c r="C1109" s="77" t="s">
        <v>2871</v>
      </c>
      <c r="D1109" s="15">
        <v>50</v>
      </c>
      <c r="E1109" s="50">
        <f t="shared" si="239"/>
        <v>1101.8800000000001</v>
      </c>
      <c r="F1109" s="51">
        <f t="shared" si="240"/>
        <v>55094</v>
      </c>
      <c r="G1109" s="51">
        <f t="shared" si="241"/>
        <v>1410.41</v>
      </c>
      <c r="H1109" s="51">
        <f t="shared" si="242"/>
        <v>70520.5</v>
      </c>
      <c r="I1109" s="54">
        <f t="shared" si="233"/>
        <v>2.8068735788650462E-4</v>
      </c>
      <c r="K1109" s="81" t="s">
        <v>159</v>
      </c>
      <c r="L1109" s="82" t="s">
        <v>2833</v>
      </c>
      <c r="N1109" s="2">
        <v>1105.1928499999999</v>
      </c>
      <c r="P1109" s="2">
        <v>1105.1928499999999</v>
      </c>
      <c r="R1109" s="2" t="str">
        <f t="shared" si="234"/>
        <v>OK</v>
      </c>
    </row>
    <row r="1110" spans="1:18" ht="16.5" customHeight="1">
      <c r="A1110" s="28" t="s">
        <v>1813</v>
      </c>
      <c r="B1110" s="76" t="s">
        <v>2857</v>
      </c>
      <c r="C1110" s="77" t="s">
        <v>2871</v>
      </c>
      <c r="D1110" s="15">
        <v>50</v>
      </c>
      <c r="E1110" s="50">
        <f t="shared" si="239"/>
        <v>1688.52</v>
      </c>
      <c r="F1110" s="51">
        <f t="shared" si="240"/>
        <v>84426</v>
      </c>
      <c r="G1110" s="51">
        <f t="shared" si="241"/>
        <v>2161.31</v>
      </c>
      <c r="H1110" s="51">
        <f t="shared" si="242"/>
        <v>108065.5</v>
      </c>
      <c r="I1110" s="54">
        <f t="shared" si="233"/>
        <v>4.3012485268374538E-4</v>
      </c>
      <c r="K1110" s="81" t="s">
        <v>159</v>
      </c>
      <c r="L1110" s="82" t="s">
        <v>2836</v>
      </c>
      <c r="N1110" s="2">
        <v>1693.597</v>
      </c>
      <c r="P1110" s="2">
        <v>1693.597</v>
      </c>
      <c r="R1110" s="2" t="str">
        <f t="shared" si="234"/>
        <v>OK</v>
      </c>
    </row>
    <row r="1111" spans="1:18" ht="16.5" customHeight="1">
      <c r="A1111" s="28" t="s">
        <v>1814</v>
      </c>
      <c r="B1111" s="76" t="s">
        <v>2869</v>
      </c>
      <c r="C1111" s="77" t="s">
        <v>2871</v>
      </c>
      <c r="D1111" s="15">
        <v>50</v>
      </c>
      <c r="E1111" s="50">
        <f t="shared" si="239"/>
        <v>1330.34</v>
      </c>
      <c r="F1111" s="51">
        <f t="shared" si="240"/>
        <v>66517</v>
      </c>
      <c r="G1111" s="51">
        <f t="shared" si="241"/>
        <v>1702.84</v>
      </c>
      <c r="H1111" s="51">
        <f t="shared" si="242"/>
        <v>85142</v>
      </c>
      <c r="I1111" s="54">
        <f t="shared" si="233"/>
        <v>3.3888419715079695E-4</v>
      </c>
      <c r="K1111" s="81" t="s">
        <v>159</v>
      </c>
      <c r="L1111" s="82" t="s">
        <v>2848</v>
      </c>
      <c r="N1111" s="2">
        <v>1334.3451</v>
      </c>
      <c r="P1111" s="2">
        <v>1334.3451</v>
      </c>
      <c r="R1111" s="2" t="str">
        <f t="shared" si="234"/>
        <v>OK</v>
      </c>
    </row>
    <row r="1112" spans="1:18" ht="16.5" customHeight="1">
      <c r="A1112" s="28" t="s">
        <v>1815</v>
      </c>
      <c r="B1112" s="76" t="s">
        <v>2859</v>
      </c>
      <c r="C1112" s="77" t="s">
        <v>2871</v>
      </c>
      <c r="D1112" s="15">
        <v>50</v>
      </c>
      <c r="E1112" s="50">
        <f t="shared" si="239"/>
        <v>1228.6199999999999</v>
      </c>
      <c r="F1112" s="51">
        <f t="shared" si="240"/>
        <v>61431</v>
      </c>
      <c r="G1112" s="51">
        <f t="shared" si="241"/>
        <v>1572.63</v>
      </c>
      <c r="H1112" s="51">
        <f t="shared" si="242"/>
        <v>78631.5</v>
      </c>
      <c r="I1112" s="54">
        <f t="shared" si="233"/>
        <v>3.129709514489076E-4</v>
      </c>
      <c r="K1112" s="81" t="s">
        <v>159</v>
      </c>
      <c r="L1112" s="82" t="s">
        <v>2838</v>
      </c>
      <c r="N1112" s="2">
        <v>1232.3129000000001</v>
      </c>
      <c r="P1112" s="2">
        <v>1232.3129000000001</v>
      </c>
      <c r="R1112" s="2" t="str">
        <f t="shared" si="234"/>
        <v>OK</v>
      </c>
    </row>
    <row r="1113" spans="1:18" ht="16.5" customHeight="1">
      <c r="A1113" s="28" t="s">
        <v>1816</v>
      </c>
      <c r="B1113" s="76" t="s">
        <v>2861</v>
      </c>
      <c r="C1113" s="77" t="s">
        <v>2871</v>
      </c>
      <c r="D1113" s="15">
        <v>50</v>
      </c>
      <c r="E1113" s="50">
        <f t="shared" si="239"/>
        <v>957.09</v>
      </c>
      <c r="F1113" s="51">
        <f t="shared" si="240"/>
        <v>47854.5</v>
      </c>
      <c r="G1113" s="51">
        <f t="shared" si="241"/>
        <v>1225.08</v>
      </c>
      <c r="H1113" s="51">
        <f t="shared" si="242"/>
        <v>61254</v>
      </c>
      <c r="I1113" s="54">
        <f t="shared" si="233"/>
        <v>2.4380461596244999E-4</v>
      </c>
      <c r="K1113" s="81" t="s">
        <v>159</v>
      </c>
      <c r="L1113" s="82" t="s">
        <v>2840</v>
      </c>
      <c r="N1113" s="2">
        <v>959.96600000000001</v>
      </c>
      <c r="P1113" s="2">
        <v>959.96600000000001</v>
      </c>
      <c r="R1113" s="2" t="str">
        <f t="shared" si="234"/>
        <v>OK</v>
      </c>
    </row>
    <row r="1114" spans="1:18" ht="16.5" customHeight="1">
      <c r="A1114" s="28" t="s">
        <v>1817</v>
      </c>
      <c r="B1114" s="76" t="s">
        <v>2865</v>
      </c>
      <c r="C1114" s="77" t="s">
        <v>2871</v>
      </c>
      <c r="D1114" s="15">
        <v>50</v>
      </c>
      <c r="E1114" s="50">
        <f t="shared" si="239"/>
        <v>991.8</v>
      </c>
      <c r="F1114" s="51">
        <f t="shared" si="240"/>
        <v>49590</v>
      </c>
      <c r="G1114" s="51">
        <f t="shared" si="241"/>
        <v>1269.5</v>
      </c>
      <c r="H1114" s="51">
        <f t="shared" si="242"/>
        <v>63475</v>
      </c>
      <c r="I1114" s="54">
        <f t="shared" si="233"/>
        <v>2.5264469256238797E-4</v>
      </c>
      <c r="K1114" s="81" t="s">
        <v>159</v>
      </c>
      <c r="L1114" s="82" t="s">
        <v>2844</v>
      </c>
      <c r="N1114" s="2">
        <v>994.78530000000001</v>
      </c>
      <c r="P1114" s="2">
        <v>994.78530000000001</v>
      </c>
      <c r="R1114" s="2" t="str">
        <f t="shared" si="234"/>
        <v>OK</v>
      </c>
    </row>
    <row r="1115" spans="1:18" ht="16.5" customHeight="1">
      <c r="A1115" s="28" t="s">
        <v>1818</v>
      </c>
      <c r="B1115" s="76" t="s">
        <v>2855</v>
      </c>
      <c r="C1115" s="77" t="s">
        <v>2871</v>
      </c>
      <c r="D1115" s="15">
        <v>50</v>
      </c>
      <c r="E1115" s="50">
        <f t="shared" si="239"/>
        <v>1330.34</v>
      </c>
      <c r="F1115" s="51">
        <f t="shared" si="240"/>
        <v>66517</v>
      </c>
      <c r="G1115" s="51">
        <f t="shared" si="241"/>
        <v>1702.84</v>
      </c>
      <c r="H1115" s="51">
        <f t="shared" si="242"/>
        <v>85142</v>
      </c>
      <c r="I1115" s="54">
        <f t="shared" si="233"/>
        <v>3.3888419715079695E-4</v>
      </c>
      <c r="K1115" s="81" t="s">
        <v>159</v>
      </c>
      <c r="L1115" s="82" t="s">
        <v>2834</v>
      </c>
      <c r="N1115" s="2">
        <v>1334.3451</v>
      </c>
      <c r="P1115" s="2">
        <v>1334.3451</v>
      </c>
      <c r="R1115" s="2" t="str">
        <f t="shared" si="234"/>
        <v>OK</v>
      </c>
    </row>
    <row r="1116" spans="1:18" ht="16.5" customHeight="1">
      <c r="A1116" s="28" t="s">
        <v>1819</v>
      </c>
      <c r="B1116" s="76" t="s">
        <v>2864</v>
      </c>
      <c r="C1116" s="77" t="s">
        <v>2871</v>
      </c>
      <c r="D1116" s="15">
        <v>50</v>
      </c>
      <c r="E1116" s="50">
        <f t="shared" si="239"/>
        <v>1330.34</v>
      </c>
      <c r="F1116" s="51">
        <f t="shared" si="240"/>
        <v>66517</v>
      </c>
      <c r="G1116" s="51">
        <f t="shared" si="241"/>
        <v>1702.84</v>
      </c>
      <c r="H1116" s="51">
        <f t="shared" si="242"/>
        <v>85142</v>
      </c>
      <c r="I1116" s="54">
        <f t="shared" si="233"/>
        <v>3.3888419715079695E-4</v>
      </c>
      <c r="K1116" s="81" t="s">
        <v>159</v>
      </c>
      <c r="L1116" s="82" t="s">
        <v>2843</v>
      </c>
      <c r="N1116" s="2">
        <v>1334.3451</v>
      </c>
      <c r="P1116" s="2">
        <v>1334.3451</v>
      </c>
      <c r="R1116" s="2" t="str">
        <f t="shared" si="234"/>
        <v>OK</v>
      </c>
    </row>
    <row r="1117" spans="1:18" ht="16.5" customHeight="1">
      <c r="A1117" s="28" t="s">
        <v>1820</v>
      </c>
      <c r="B1117" s="76" t="s">
        <v>2858</v>
      </c>
      <c r="C1117" s="77" t="s">
        <v>2871</v>
      </c>
      <c r="D1117" s="15">
        <v>50</v>
      </c>
      <c r="E1117" s="50">
        <f t="shared" si="239"/>
        <v>1276.1500000000001</v>
      </c>
      <c r="F1117" s="51">
        <f t="shared" si="240"/>
        <v>63807.5</v>
      </c>
      <c r="G1117" s="51">
        <f t="shared" si="241"/>
        <v>1633.47</v>
      </c>
      <c r="H1117" s="51">
        <f t="shared" si="242"/>
        <v>81673.5</v>
      </c>
      <c r="I1117" s="54">
        <f t="shared" si="233"/>
        <v>3.2507879161865606E-4</v>
      </c>
      <c r="K1117" s="81" t="s">
        <v>159</v>
      </c>
      <c r="L1117" s="82" t="s">
        <v>2837</v>
      </c>
      <c r="N1117" s="2">
        <v>1279.9865</v>
      </c>
      <c r="P1117" s="2">
        <v>1279.9865</v>
      </c>
      <c r="R1117" s="2" t="str">
        <f t="shared" si="234"/>
        <v>OK</v>
      </c>
    </row>
    <row r="1118" spans="1:18" ht="16.5" customHeight="1">
      <c r="A1118" s="28" t="s">
        <v>1821</v>
      </c>
      <c r="B1118" s="76" t="s">
        <v>2867</v>
      </c>
      <c r="C1118" s="77" t="s">
        <v>2871</v>
      </c>
      <c r="D1118" s="15">
        <v>50</v>
      </c>
      <c r="E1118" s="50">
        <f t="shared" si="239"/>
        <v>564.27</v>
      </c>
      <c r="F1118" s="51">
        <f t="shared" si="240"/>
        <v>28213.5</v>
      </c>
      <c r="G1118" s="51">
        <f t="shared" si="241"/>
        <v>722.27</v>
      </c>
      <c r="H1118" s="51">
        <f t="shared" si="242"/>
        <v>36113.5</v>
      </c>
      <c r="I1118" s="54">
        <f t="shared" si="233"/>
        <v>1.4373980472393537E-4</v>
      </c>
      <c r="K1118" s="81" t="s">
        <v>159</v>
      </c>
      <c r="L1118" s="82" t="s">
        <v>2846</v>
      </c>
      <c r="N1118" s="2">
        <v>565.97119999999995</v>
      </c>
      <c r="P1118" s="2">
        <v>565.97119999999995</v>
      </c>
      <c r="R1118" s="2" t="str">
        <f t="shared" si="234"/>
        <v>OK</v>
      </c>
    </row>
    <row r="1119" spans="1:18" ht="16.5" customHeight="1">
      <c r="A1119" s="28" t="s">
        <v>1822</v>
      </c>
      <c r="B1119" s="76" t="s">
        <v>2853</v>
      </c>
      <c r="C1119" s="77" t="s">
        <v>2871</v>
      </c>
      <c r="D1119" s="15">
        <v>50</v>
      </c>
      <c r="E1119" s="50">
        <f t="shared" si="239"/>
        <v>1381.26</v>
      </c>
      <c r="F1119" s="51">
        <f t="shared" si="240"/>
        <v>69063</v>
      </c>
      <c r="G1119" s="51">
        <f t="shared" si="241"/>
        <v>1768.01</v>
      </c>
      <c r="H1119" s="51">
        <f t="shared" si="242"/>
        <v>88400.5</v>
      </c>
      <c r="I1119" s="54">
        <f t="shared" si="233"/>
        <v>3.5185375572841871E-4</v>
      </c>
      <c r="K1119" s="81" t="s">
        <v>159</v>
      </c>
      <c r="L1119" s="82" t="s">
        <v>2832</v>
      </c>
      <c r="N1119" s="2">
        <v>1385.4185</v>
      </c>
      <c r="P1119" s="2">
        <v>1385.4185</v>
      </c>
      <c r="R1119" s="2" t="str">
        <f t="shared" si="234"/>
        <v>OK</v>
      </c>
    </row>
    <row r="1120" spans="1:18" ht="16.5" customHeight="1">
      <c r="A1120" s="28" t="s">
        <v>1823</v>
      </c>
      <c r="B1120" s="76" t="s">
        <v>2852</v>
      </c>
      <c r="C1120" s="77" t="s">
        <v>2871</v>
      </c>
      <c r="D1120" s="15">
        <v>50</v>
      </c>
      <c r="E1120" s="50">
        <f t="shared" si="239"/>
        <v>3027.87</v>
      </c>
      <c r="F1120" s="51">
        <f t="shared" si="240"/>
        <v>151393.5</v>
      </c>
      <c r="G1120" s="51">
        <f t="shared" si="241"/>
        <v>3875.67</v>
      </c>
      <c r="H1120" s="51">
        <f t="shared" si="242"/>
        <v>193783.5</v>
      </c>
      <c r="I1120" s="54">
        <f t="shared" si="233"/>
        <v>7.7130165862408047E-4</v>
      </c>
      <c r="K1120" s="81" t="s">
        <v>159</v>
      </c>
      <c r="L1120" s="82" t="s">
        <v>2831</v>
      </c>
      <c r="N1120" s="2">
        <v>3036.9764</v>
      </c>
      <c r="P1120" s="2">
        <v>3036.9764</v>
      </c>
      <c r="R1120" s="2" t="str">
        <f t="shared" si="234"/>
        <v>OK</v>
      </c>
    </row>
    <row r="1121" spans="1:18">
      <c r="A1121" s="3">
        <v>45</v>
      </c>
      <c r="B1121" s="36" t="s">
        <v>685</v>
      </c>
      <c r="C1121" s="20" t="s">
        <v>56</v>
      </c>
      <c r="D1121" s="6" t="s">
        <v>56</v>
      </c>
      <c r="E1121" s="6"/>
      <c r="F1121" s="6"/>
      <c r="G1121" s="6"/>
      <c r="H1121" s="61">
        <f>SUM(H1122:H1130)</f>
        <v>231970</v>
      </c>
      <c r="I1121" s="62">
        <f t="shared" si="233"/>
        <v>9.2329246685619751E-4</v>
      </c>
      <c r="K1121" s="4"/>
      <c r="L1121" s="5"/>
      <c r="R1121" s="2" t="str">
        <f t="shared" si="234"/>
        <v>OK</v>
      </c>
    </row>
    <row r="1122" spans="1:18" ht="31.5">
      <c r="A1122" s="28" t="s">
        <v>1828</v>
      </c>
      <c r="B1122" s="13" t="s">
        <v>703</v>
      </c>
      <c r="C1122" s="14" t="s">
        <v>84</v>
      </c>
      <c r="D1122" s="15">
        <v>5000</v>
      </c>
      <c r="E1122" s="50">
        <f t="shared" ref="E1122:E1130" si="243">ROUND(N1122*$N$4,2)</f>
        <v>1.79</v>
      </c>
      <c r="F1122" s="51">
        <f t="shared" ref="F1122:F1130" si="244">ROUND(D1122*E1122,2)</f>
        <v>8950</v>
      </c>
      <c r="G1122" s="51">
        <f t="shared" ref="G1122:G1130" si="245">ROUND(E1122*(1+$I$1),2)</f>
        <v>2.29</v>
      </c>
      <c r="H1122" s="51">
        <f t="shared" ref="H1122:H1130" si="246">ROUND(D1122*G1122,2)</f>
        <v>11450</v>
      </c>
      <c r="I1122" s="54">
        <f t="shared" si="233"/>
        <v>4.5573560139257066E-5</v>
      </c>
      <c r="K1122" s="28" t="s">
        <v>12</v>
      </c>
      <c r="L1122" s="34" t="s">
        <v>702</v>
      </c>
      <c r="N1122" s="2">
        <v>1.8</v>
      </c>
      <c r="P1122" s="2">
        <v>1.8</v>
      </c>
      <c r="R1122" s="2" t="str">
        <f t="shared" si="234"/>
        <v>OK</v>
      </c>
    </row>
    <row r="1123" spans="1:18" ht="31.5">
      <c r="A1123" s="28" t="s">
        <v>1830</v>
      </c>
      <c r="B1123" s="13" t="s">
        <v>705</v>
      </c>
      <c r="C1123" s="14" t="s">
        <v>84</v>
      </c>
      <c r="D1123" s="15">
        <v>5000</v>
      </c>
      <c r="E1123" s="50">
        <f t="shared" si="243"/>
        <v>2.2799999999999998</v>
      </c>
      <c r="F1123" s="51">
        <f t="shared" si="244"/>
        <v>11400</v>
      </c>
      <c r="G1123" s="51">
        <f t="shared" si="245"/>
        <v>2.92</v>
      </c>
      <c r="H1123" s="51">
        <f t="shared" si="246"/>
        <v>14600</v>
      </c>
      <c r="I1123" s="54">
        <f t="shared" si="233"/>
        <v>5.8111264457043944E-5</v>
      </c>
      <c r="K1123" s="28" t="s">
        <v>12</v>
      </c>
      <c r="L1123" s="34" t="s">
        <v>704</v>
      </c>
      <c r="N1123" s="2">
        <v>2.29</v>
      </c>
      <c r="P1123" s="2">
        <v>2.29</v>
      </c>
      <c r="R1123" s="2" t="str">
        <f t="shared" si="234"/>
        <v>OK</v>
      </c>
    </row>
    <row r="1124" spans="1:18" ht="31.5">
      <c r="A1124" s="28" t="s">
        <v>1831</v>
      </c>
      <c r="B1124" s="13" t="s">
        <v>707</v>
      </c>
      <c r="C1124" s="14" t="s">
        <v>84</v>
      </c>
      <c r="D1124" s="15">
        <v>5000</v>
      </c>
      <c r="E1124" s="50">
        <f t="shared" si="243"/>
        <v>3.69</v>
      </c>
      <c r="F1124" s="51">
        <f t="shared" si="244"/>
        <v>18450</v>
      </c>
      <c r="G1124" s="51">
        <f t="shared" si="245"/>
        <v>4.72</v>
      </c>
      <c r="H1124" s="51">
        <f t="shared" si="246"/>
        <v>23600</v>
      </c>
      <c r="I1124" s="54">
        <f t="shared" si="233"/>
        <v>9.3933276793577882E-5</v>
      </c>
      <c r="K1124" s="28" t="s">
        <v>12</v>
      </c>
      <c r="L1124" s="34" t="s">
        <v>706</v>
      </c>
      <c r="N1124" s="2">
        <v>3.7</v>
      </c>
      <c r="P1124" s="2">
        <v>3.7</v>
      </c>
      <c r="R1124" s="2" t="str">
        <f t="shared" si="234"/>
        <v>OK</v>
      </c>
    </row>
    <row r="1125" spans="1:18">
      <c r="A1125" s="28" t="s">
        <v>3065</v>
      </c>
      <c r="B1125" s="13" t="s">
        <v>697</v>
      </c>
      <c r="C1125" s="14" t="s">
        <v>84</v>
      </c>
      <c r="D1125" s="15">
        <v>4000</v>
      </c>
      <c r="E1125" s="50">
        <f t="shared" si="243"/>
        <v>6.98</v>
      </c>
      <c r="F1125" s="51">
        <f t="shared" si="244"/>
        <v>27920</v>
      </c>
      <c r="G1125" s="51">
        <f t="shared" si="245"/>
        <v>8.93</v>
      </c>
      <c r="H1125" s="51">
        <f t="shared" si="246"/>
        <v>35720</v>
      </c>
      <c r="I1125" s="54">
        <f t="shared" si="233"/>
        <v>1.4217358674011024E-4</v>
      </c>
      <c r="K1125" s="28" t="s">
        <v>12</v>
      </c>
      <c r="L1125" s="34" t="s">
        <v>696</v>
      </c>
      <c r="N1125" s="2">
        <v>7</v>
      </c>
      <c r="P1125" s="2">
        <v>7</v>
      </c>
      <c r="R1125" s="2" t="str">
        <f t="shared" si="234"/>
        <v>OK</v>
      </c>
    </row>
    <row r="1126" spans="1:18">
      <c r="A1126" s="28" t="s">
        <v>3066</v>
      </c>
      <c r="B1126" s="13" t="s">
        <v>699</v>
      </c>
      <c r="C1126" s="14" t="s">
        <v>84</v>
      </c>
      <c r="D1126" s="15">
        <v>4000</v>
      </c>
      <c r="E1126" s="50">
        <f t="shared" si="243"/>
        <v>7.59</v>
      </c>
      <c r="F1126" s="51">
        <f t="shared" si="244"/>
        <v>30360</v>
      </c>
      <c r="G1126" s="51">
        <f t="shared" si="245"/>
        <v>9.7200000000000006</v>
      </c>
      <c r="H1126" s="51">
        <f t="shared" si="246"/>
        <v>38880</v>
      </c>
      <c r="I1126" s="54">
        <f t="shared" si="233"/>
        <v>1.5475109329382661E-4</v>
      </c>
      <c r="K1126" s="28" t="s">
        <v>12</v>
      </c>
      <c r="L1126" s="34" t="s">
        <v>698</v>
      </c>
      <c r="N1126" s="2">
        <v>7.61</v>
      </c>
      <c r="P1126" s="2">
        <v>7.61</v>
      </c>
      <c r="R1126" s="2" t="str">
        <f t="shared" si="234"/>
        <v>OK</v>
      </c>
    </row>
    <row r="1127" spans="1:18">
      <c r="A1127" s="28" t="s">
        <v>3067</v>
      </c>
      <c r="B1127" s="13" t="s">
        <v>701</v>
      </c>
      <c r="C1127" s="14" t="s">
        <v>84</v>
      </c>
      <c r="D1127" s="15">
        <v>4000</v>
      </c>
      <c r="E1127" s="50">
        <f t="shared" si="243"/>
        <v>9.6999999999999993</v>
      </c>
      <c r="F1127" s="51">
        <f t="shared" si="244"/>
        <v>38800</v>
      </c>
      <c r="G1127" s="51">
        <f t="shared" si="245"/>
        <v>12.42</v>
      </c>
      <c r="H1127" s="51">
        <f t="shared" si="246"/>
        <v>49680</v>
      </c>
      <c r="I1127" s="54">
        <f t="shared" si="233"/>
        <v>1.9773750809766734E-4</v>
      </c>
      <c r="K1127" s="28" t="s">
        <v>12</v>
      </c>
      <c r="L1127" s="34" t="s">
        <v>700</v>
      </c>
      <c r="N1127" s="2">
        <v>9.73</v>
      </c>
      <c r="P1127" s="2">
        <v>9.73</v>
      </c>
      <c r="R1127" s="2" t="str">
        <f t="shared" si="234"/>
        <v>OK</v>
      </c>
    </row>
    <row r="1128" spans="1:18">
      <c r="A1128" s="28" t="s">
        <v>3068</v>
      </c>
      <c r="B1128" s="13" t="s">
        <v>688</v>
      </c>
      <c r="C1128" s="14" t="s">
        <v>84</v>
      </c>
      <c r="D1128" s="15">
        <v>4000</v>
      </c>
      <c r="E1128" s="50">
        <f t="shared" si="243"/>
        <v>2.48</v>
      </c>
      <c r="F1128" s="51">
        <f t="shared" si="244"/>
        <v>9920</v>
      </c>
      <c r="G1128" s="51">
        <f t="shared" si="245"/>
        <v>3.17</v>
      </c>
      <c r="H1128" s="51">
        <f t="shared" si="246"/>
        <v>12680</v>
      </c>
      <c r="I1128" s="54">
        <f t="shared" si="233"/>
        <v>5.0469235158583369E-5</v>
      </c>
      <c r="K1128" s="28" t="s">
        <v>12</v>
      </c>
      <c r="L1128" s="34" t="s">
        <v>687</v>
      </c>
      <c r="N1128" s="2">
        <v>2.4900000000000002</v>
      </c>
      <c r="P1128" s="2">
        <v>2.4900000000000002</v>
      </c>
      <c r="R1128" s="2" t="str">
        <f t="shared" si="234"/>
        <v>OK</v>
      </c>
    </row>
    <row r="1129" spans="1:18" ht="31.5">
      <c r="A1129" s="28" t="s">
        <v>3069</v>
      </c>
      <c r="B1129" s="13" t="s">
        <v>691</v>
      </c>
      <c r="C1129" s="14" t="s">
        <v>84</v>
      </c>
      <c r="D1129" s="15">
        <v>4000</v>
      </c>
      <c r="E1129" s="50">
        <f t="shared" si="243"/>
        <v>3.87</v>
      </c>
      <c r="F1129" s="51">
        <f t="shared" si="244"/>
        <v>15480</v>
      </c>
      <c r="G1129" s="51">
        <f t="shared" si="245"/>
        <v>4.95</v>
      </c>
      <c r="H1129" s="51">
        <f t="shared" si="246"/>
        <v>19800</v>
      </c>
      <c r="I1129" s="54">
        <f t="shared" si="233"/>
        <v>7.880842714037466E-5</v>
      </c>
      <c r="K1129" s="28" t="s">
        <v>12</v>
      </c>
      <c r="L1129" s="34" t="s">
        <v>690</v>
      </c>
      <c r="N1129" s="2">
        <v>3.88</v>
      </c>
      <c r="P1129" s="2">
        <v>3.88</v>
      </c>
      <c r="R1129" s="2" t="str">
        <f t="shared" si="234"/>
        <v>OK</v>
      </c>
    </row>
    <row r="1130" spans="1:18" ht="31.5">
      <c r="A1130" s="28" t="s">
        <v>3070</v>
      </c>
      <c r="B1130" s="13" t="s">
        <v>694</v>
      </c>
      <c r="C1130" s="14" t="s">
        <v>84</v>
      </c>
      <c r="D1130" s="15">
        <v>4000</v>
      </c>
      <c r="E1130" s="50">
        <f t="shared" si="243"/>
        <v>4.99</v>
      </c>
      <c r="F1130" s="51">
        <f t="shared" si="244"/>
        <v>19960</v>
      </c>
      <c r="G1130" s="51">
        <f t="shared" si="245"/>
        <v>6.39</v>
      </c>
      <c r="H1130" s="51">
        <f t="shared" si="246"/>
        <v>25560</v>
      </c>
      <c r="I1130" s="54">
        <f t="shared" si="233"/>
        <v>1.0173451503575638E-4</v>
      </c>
      <c r="K1130" s="28" t="s">
        <v>12</v>
      </c>
      <c r="L1130" s="34" t="s">
        <v>693</v>
      </c>
      <c r="N1130" s="2">
        <v>5</v>
      </c>
      <c r="P1130" s="2">
        <v>5</v>
      </c>
      <c r="R1130" s="2" t="str">
        <f t="shared" si="234"/>
        <v>OK</v>
      </c>
    </row>
    <row r="1131" spans="1:18">
      <c r="A1131" s="3">
        <v>46</v>
      </c>
      <c r="B1131" s="36" t="s">
        <v>1848</v>
      </c>
      <c r="C1131" s="20" t="s">
        <v>56</v>
      </c>
      <c r="D1131" s="6" t="s">
        <v>56</v>
      </c>
      <c r="E1131" s="6"/>
      <c r="F1131" s="6"/>
      <c r="G1131" s="6"/>
      <c r="H1131" s="61">
        <f>SUM(H1132:H1139)</f>
        <v>419292.4</v>
      </c>
      <c r="I1131" s="62">
        <f t="shared" si="233"/>
        <v>1.6688775028238804E-3</v>
      </c>
      <c r="K1131" s="4"/>
      <c r="L1131" s="5"/>
      <c r="R1131" s="2" t="str">
        <f t="shared" si="234"/>
        <v>OK</v>
      </c>
    </row>
    <row r="1132" spans="1:18" ht="31.5">
      <c r="A1132" s="28" t="s">
        <v>1833</v>
      </c>
      <c r="B1132" s="13" t="s">
        <v>1851</v>
      </c>
      <c r="C1132" s="14" t="s">
        <v>58</v>
      </c>
      <c r="D1132" s="15">
        <v>300</v>
      </c>
      <c r="E1132" s="50">
        <f t="shared" ref="E1132:E1139" si="247">ROUND(N1132*$N$4,2)</f>
        <v>140.58000000000001</v>
      </c>
      <c r="F1132" s="51">
        <f t="shared" ref="F1132:F1139" si="248">ROUND(D1132*E1132,2)</f>
        <v>42174</v>
      </c>
      <c r="G1132" s="51">
        <f t="shared" ref="G1132:G1139" si="249">ROUND(E1132*(1+$I$1),2)</f>
        <v>179.94</v>
      </c>
      <c r="H1132" s="51">
        <f t="shared" ref="H1132:H1139" si="250">ROUND(D1132*G1132,2)</f>
        <v>53982</v>
      </c>
      <c r="I1132" s="54">
        <f t="shared" si="233"/>
        <v>2.1486042999453055E-4</v>
      </c>
      <c r="K1132" s="7" t="s">
        <v>1834</v>
      </c>
      <c r="L1132" s="34" t="s">
        <v>1850</v>
      </c>
      <c r="N1132" s="2">
        <v>141</v>
      </c>
      <c r="P1132" s="2">
        <v>141</v>
      </c>
      <c r="R1132" s="2" t="str">
        <f t="shared" si="234"/>
        <v>OK</v>
      </c>
    </row>
    <row r="1133" spans="1:18" ht="31.5">
      <c r="A1133" s="28" t="s">
        <v>1835</v>
      </c>
      <c r="B1133" s="13" t="s">
        <v>1854</v>
      </c>
      <c r="C1133" s="14" t="s">
        <v>177</v>
      </c>
      <c r="D1133" s="15">
        <v>60</v>
      </c>
      <c r="E1133" s="50">
        <f t="shared" si="247"/>
        <v>2094.37</v>
      </c>
      <c r="F1133" s="51">
        <f t="shared" si="248"/>
        <v>125662.2</v>
      </c>
      <c r="G1133" s="51">
        <f t="shared" si="249"/>
        <v>2680.79</v>
      </c>
      <c r="H1133" s="51">
        <f t="shared" si="250"/>
        <v>160847.4</v>
      </c>
      <c r="I1133" s="54">
        <f t="shared" si="233"/>
        <v>6.4020861634437871E-4</v>
      </c>
      <c r="K1133" s="7" t="s">
        <v>1834</v>
      </c>
      <c r="L1133" s="34" t="s">
        <v>1853</v>
      </c>
      <c r="N1133" s="2">
        <v>2100.67</v>
      </c>
      <c r="P1133" s="2">
        <v>2100.67</v>
      </c>
      <c r="R1133" s="2" t="str">
        <f t="shared" si="234"/>
        <v>OK</v>
      </c>
    </row>
    <row r="1134" spans="1:18" ht="31.5">
      <c r="A1134" s="28" t="s">
        <v>1836</v>
      </c>
      <c r="B1134" s="13" t="s">
        <v>1857</v>
      </c>
      <c r="C1134" s="14" t="s">
        <v>177</v>
      </c>
      <c r="D1134" s="15">
        <v>60</v>
      </c>
      <c r="E1134" s="50">
        <f t="shared" si="247"/>
        <v>384.65</v>
      </c>
      <c r="F1134" s="51">
        <f t="shared" si="248"/>
        <v>23079</v>
      </c>
      <c r="G1134" s="51">
        <f t="shared" si="249"/>
        <v>492.35</v>
      </c>
      <c r="H1134" s="51">
        <f t="shared" si="250"/>
        <v>29541</v>
      </c>
      <c r="I1134" s="54">
        <f t="shared" si="233"/>
        <v>1.1757978515928323E-4</v>
      </c>
      <c r="K1134" s="7" t="s">
        <v>1834</v>
      </c>
      <c r="L1134" s="34" t="s">
        <v>1856</v>
      </c>
      <c r="N1134" s="2">
        <v>385.81</v>
      </c>
      <c r="P1134" s="2">
        <v>385.81</v>
      </c>
      <c r="R1134" s="2" t="str">
        <f t="shared" si="234"/>
        <v>OK</v>
      </c>
    </row>
    <row r="1135" spans="1:18" ht="31.5">
      <c r="A1135" s="28" t="s">
        <v>3604</v>
      </c>
      <c r="B1135" s="13" t="s">
        <v>1859</v>
      </c>
      <c r="C1135" s="14" t="s">
        <v>177</v>
      </c>
      <c r="D1135" s="15">
        <v>60</v>
      </c>
      <c r="E1135" s="50">
        <f t="shared" si="247"/>
        <v>599.29999999999995</v>
      </c>
      <c r="F1135" s="51">
        <f t="shared" si="248"/>
        <v>35958</v>
      </c>
      <c r="G1135" s="51">
        <f t="shared" si="249"/>
        <v>767.1</v>
      </c>
      <c r="H1135" s="51">
        <f t="shared" si="250"/>
        <v>46026</v>
      </c>
      <c r="I1135" s="54">
        <f t="shared" si="233"/>
        <v>1.8319377108903456E-4</v>
      </c>
      <c r="K1135" s="7" t="s">
        <v>1834</v>
      </c>
      <c r="L1135" s="34" t="s">
        <v>1858</v>
      </c>
      <c r="N1135" s="2">
        <v>601.1</v>
      </c>
      <c r="P1135" s="2">
        <v>601.1</v>
      </c>
      <c r="R1135" s="2" t="str">
        <f t="shared" si="234"/>
        <v>OK</v>
      </c>
    </row>
    <row r="1136" spans="1:18">
      <c r="A1136" s="28" t="s">
        <v>3605</v>
      </c>
      <c r="B1136" s="13" t="s">
        <v>1861</v>
      </c>
      <c r="C1136" s="14" t="s">
        <v>84</v>
      </c>
      <c r="D1136" s="15">
        <v>2000</v>
      </c>
      <c r="E1136" s="50">
        <f t="shared" si="247"/>
        <v>6.69</v>
      </c>
      <c r="F1136" s="51">
        <f t="shared" si="248"/>
        <v>13380</v>
      </c>
      <c r="G1136" s="51">
        <f t="shared" si="249"/>
        <v>8.56</v>
      </c>
      <c r="H1136" s="51">
        <f t="shared" si="250"/>
        <v>17120</v>
      </c>
      <c r="I1136" s="54">
        <f t="shared" si="233"/>
        <v>6.8141427911273442E-5</v>
      </c>
      <c r="K1136" s="7" t="s">
        <v>1834</v>
      </c>
      <c r="L1136" s="34" t="s">
        <v>1860</v>
      </c>
      <c r="N1136" s="2">
        <v>6.71</v>
      </c>
      <c r="P1136" s="2">
        <v>6.71</v>
      </c>
      <c r="R1136" s="2" t="str">
        <f t="shared" si="234"/>
        <v>OK</v>
      </c>
    </row>
    <row r="1137" spans="1:18" ht="31.5">
      <c r="A1137" s="28" t="s">
        <v>3606</v>
      </c>
      <c r="B1137" s="13" t="s">
        <v>1863</v>
      </c>
      <c r="C1137" s="14" t="s">
        <v>84</v>
      </c>
      <c r="D1137" s="15">
        <v>4000</v>
      </c>
      <c r="E1137" s="50">
        <f t="shared" si="247"/>
        <v>3.92</v>
      </c>
      <c r="F1137" s="51">
        <f t="shared" si="248"/>
        <v>15680</v>
      </c>
      <c r="G1137" s="51">
        <f t="shared" si="249"/>
        <v>5.0199999999999996</v>
      </c>
      <c r="H1137" s="51">
        <f t="shared" si="250"/>
        <v>20080</v>
      </c>
      <c r="I1137" s="54">
        <f t="shared" si="233"/>
        <v>7.9922889746400158E-5</v>
      </c>
      <c r="K1137" s="7" t="s">
        <v>1834</v>
      </c>
      <c r="L1137" s="34" t="s">
        <v>1862</v>
      </c>
      <c r="N1137" s="2">
        <v>3.93</v>
      </c>
      <c r="P1137" s="2">
        <v>3.93</v>
      </c>
      <c r="R1137" s="2" t="str">
        <f t="shared" si="234"/>
        <v>OK</v>
      </c>
    </row>
    <row r="1138" spans="1:18" ht="31.5">
      <c r="A1138" s="28" t="s">
        <v>3607</v>
      </c>
      <c r="B1138" s="13" t="s">
        <v>1865</v>
      </c>
      <c r="C1138" s="14" t="s">
        <v>13</v>
      </c>
      <c r="D1138" s="15">
        <v>1000</v>
      </c>
      <c r="E1138" s="50">
        <f t="shared" si="247"/>
        <v>9.36</v>
      </c>
      <c r="F1138" s="51">
        <f t="shared" si="248"/>
        <v>9360</v>
      </c>
      <c r="G1138" s="51">
        <f t="shared" si="249"/>
        <v>11.98</v>
      </c>
      <c r="H1138" s="51">
        <f t="shared" si="250"/>
        <v>11980</v>
      </c>
      <c r="I1138" s="54">
        <f t="shared" si="233"/>
        <v>4.7683078643519618E-5</v>
      </c>
      <c r="K1138" s="7" t="s">
        <v>1834</v>
      </c>
      <c r="L1138" s="34" t="s">
        <v>1864</v>
      </c>
      <c r="N1138" s="2">
        <v>9.39</v>
      </c>
      <c r="P1138" s="2">
        <v>9.39</v>
      </c>
      <c r="R1138" s="2" t="str">
        <f t="shared" si="234"/>
        <v>OK</v>
      </c>
    </row>
    <row r="1139" spans="1:18" ht="31.5">
      <c r="A1139" s="28" t="s">
        <v>3608</v>
      </c>
      <c r="B1139" s="13" t="s">
        <v>1867</v>
      </c>
      <c r="C1139" s="14" t="s">
        <v>93</v>
      </c>
      <c r="D1139" s="15">
        <v>4200</v>
      </c>
      <c r="E1139" s="50">
        <f t="shared" si="247"/>
        <v>14.83</v>
      </c>
      <c r="F1139" s="51">
        <f t="shared" si="248"/>
        <v>62286</v>
      </c>
      <c r="G1139" s="51">
        <f t="shared" si="249"/>
        <v>18.98</v>
      </c>
      <c r="H1139" s="51">
        <f t="shared" si="250"/>
        <v>79716</v>
      </c>
      <c r="I1139" s="54">
        <f t="shared" si="233"/>
        <v>3.172875039354599E-4</v>
      </c>
      <c r="K1139" s="7" t="s">
        <v>1834</v>
      </c>
      <c r="L1139" s="34" t="s">
        <v>1866</v>
      </c>
      <c r="N1139" s="2">
        <v>14.87</v>
      </c>
      <c r="P1139" s="2">
        <v>14.87</v>
      </c>
      <c r="R1139" s="2" t="str">
        <f t="shared" si="234"/>
        <v>OK</v>
      </c>
    </row>
    <row r="1140" spans="1:18">
      <c r="A1140" s="3">
        <v>47</v>
      </c>
      <c r="B1140" s="36" t="s">
        <v>1886</v>
      </c>
      <c r="C1140" s="20" t="s">
        <v>56</v>
      </c>
      <c r="D1140" s="6" t="s">
        <v>56</v>
      </c>
      <c r="E1140" s="6"/>
      <c r="F1140" s="6"/>
      <c r="G1140" s="6"/>
      <c r="H1140" s="61">
        <f>SUM(H1141:H1143)</f>
        <v>551301.12</v>
      </c>
      <c r="I1140" s="62">
        <f t="shared" si="233"/>
        <v>2.1943017246427751E-3</v>
      </c>
      <c r="K1140" s="4"/>
      <c r="L1140" s="5"/>
      <c r="R1140" s="2" t="str">
        <f t="shared" si="234"/>
        <v>OK</v>
      </c>
    </row>
    <row r="1141" spans="1:18">
      <c r="A1141" s="28" t="s">
        <v>1838</v>
      </c>
      <c r="B1141" s="13" t="s">
        <v>1888</v>
      </c>
      <c r="C1141" s="14" t="s">
        <v>162</v>
      </c>
      <c r="D1141" s="15">
        <v>4</v>
      </c>
      <c r="E1141" s="50">
        <f t="shared" ref="E1141:E1143" si="251">ROUND(N1141*$N$4,2)</f>
        <v>31904</v>
      </c>
      <c r="F1141" s="51">
        <f>ROUND(D1141*E1141,2)</f>
        <v>127616</v>
      </c>
      <c r="G1141" s="51">
        <f t="shared" ref="G1141:G1143" si="252">ROUND(E1141*(1+$I$1),2)</f>
        <v>40837.120000000003</v>
      </c>
      <c r="H1141" s="51">
        <f t="shared" ref="H1141:H1143" si="253">ROUND(D1141*G1141,2)</f>
        <v>163348.48000000001</v>
      </c>
      <c r="I1141" s="54">
        <f t="shared" si="233"/>
        <v>6.5016347396822972E-4</v>
      </c>
      <c r="K1141" s="28" t="s">
        <v>736</v>
      </c>
      <c r="L1141" s="28" t="s">
        <v>3985</v>
      </c>
      <c r="N1141" s="2">
        <v>32000</v>
      </c>
      <c r="P1141" s="2">
        <v>32000</v>
      </c>
      <c r="R1141" s="2" t="str">
        <f t="shared" si="234"/>
        <v>OK</v>
      </c>
    </row>
    <row r="1142" spans="1:18">
      <c r="A1142" s="28" t="s">
        <v>1842</v>
      </c>
      <c r="B1142" s="13" t="s">
        <v>1890</v>
      </c>
      <c r="C1142" s="14" t="s">
        <v>162</v>
      </c>
      <c r="D1142" s="15">
        <v>4</v>
      </c>
      <c r="E1142" s="50">
        <f t="shared" si="251"/>
        <v>40877</v>
      </c>
      <c r="F1142" s="51">
        <f>ROUND(D1142*E1142,2)</f>
        <v>163508</v>
      </c>
      <c r="G1142" s="51">
        <f t="shared" si="252"/>
        <v>52322.559999999998</v>
      </c>
      <c r="H1142" s="51">
        <f t="shared" si="253"/>
        <v>209290.23999999999</v>
      </c>
      <c r="I1142" s="54">
        <f t="shared" si="233"/>
        <v>8.3302195102179428E-4</v>
      </c>
      <c r="K1142" s="28" t="s">
        <v>736</v>
      </c>
      <c r="L1142" s="28" t="s">
        <v>3986</v>
      </c>
      <c r="N1142" s="2">
        <v>41000</v>
      </c>
      <c r="P1142" s="2">
        <v>41000</v>
      </c>
      <c r="R1142" s="2" t="str">
        <f t="shared" si="234"/>
        <v>OK</v>
      </c>
    </row>
    <row r="1143" spans="1:18">
      <c r="A1143" s="28" t="s">
        <v>1845</v>
      </c>
      <c r="B1143" s="13" t="s">
        <v>1892</v>
      </c>
      <c r="C1143" s="14" t="s">
        <v>162</v>
      </c>
      <c r="D1143" s="15">
        <v>2</v>
      </c>
      <c r="E1143" s="50">
        <f t="shared" si="251"/>
        <v>69790</v>
      </c>
      <c r="F1143" s="51">
        <f>ROUND(D1143*E1143,2)</f>
        <v>139580</v>
      </c>
      <c r="G1143" s="51">
        <f t="shared" si="252"/>
        <v>89331.199999999997</v>
      </c>
      <c r="H1143" s="51">
        <f t="shared" si="253"/>
        <v>178662.39999999999</v>
      </c>
      <c r="I1143" s="54">
        <f t="shared" si="233"/>
        <v>7.1111629965275121E-4</v>
      </c>
      <c r="K1143" s="28" t="s">
        <v>736</v>
      </c>
      <c r="L1143" s="28" t="s">
        <v>3987</v>
      </c>
      <c r="N1143" s="2">
        <v>70000</v>
      </c>
      <c r="P1143" s="2">
        <v>70000</v>
      </c>
      <c r="R1143" s="2" t="str">
        <f t="shared" si="234"/>
        <v>OK</v>
      </c>
    </row>
    <row r="1144" spans="1:18" ht="31.5">
      <c r="A1144" s="3">
        <v>48</v>
      </c>
      <c r="B1144" s="36" t="s">
        <v>2791</v>
      </c>
      <c r="C1144" s="20" t="s">
        <v>56</v>
      </c>
      <c r="D1144" s="6" t="s">
        <v>56</v>
      </c>
      <c r="E1144" s="6"/>
      <c r="F1144" s="6"/>
      <c r="G1144" s="6"/>
      <c r="H1144" s="61">
        <f>SUM(H1145:H1189)</f>
        <v>3539355.08</v>
      </c>
      <c r="I1144" s="62">
        <f t="shared" si="233"/>
        <v>1.4087424593237119E-2</v>
      </c>
      <c r="K1144" s="4"/>
      <c r="L1144" s="5"/>
      <c r="R1144" s="2" t="str">
        <f t="shared" si="234"/>
        <v>OK</v>
      </c>
    </row>
    <row r="1145" spans="1:18" s="64" customFormat="1">
      <c r="A1145" s="67" t="s">
        <v>1849</v>
      </c>
      <c r="B1145" s="87" t="s">
        <v>2879</v>
      </c>
      <c r="C1145" s="68"/>
      <c r="D1145" s="67"/>
      <c r="E1145" s="50">
        <f t="shared" ref="E1145:E1189" si="254">ROUND(N1145*$N$4,2)</f>
        <v>0</v>
      </c>
      <c r="F1145" s="74">
        <f t="shared" ref="F1145" si="255">IF(E1145="","",ROUND(E1145,2))</f>
        <v>0</v>
      </c>
      <c r="G1145" s="51">
        <f t="shared" ref="G1145:G1189" si="256">ROUND(E1145*(1+$I$1),2)</f>
        <v>0</v>
      </c>
      <c r="H1145" s="69"/>
      <c r="I1145" s="72"/>
      <c r="K1145" s="67"/>
      <c r="L1145" s="67"/>
      <c r="R1145" s="2" t="str">
        <f t="shared" si="234"/>
        <v>OK</v>
      </c>
    </row>
    <row r="1146" spans="1:18" s="65" customFormat="1" ht="30">
      <c r="A1146" s="70" t="s">
        <v>3779</v>
      </c>
      <c r="B1146" s="88" t="s">
        <v>2881</v>
      </c>
      <c r="C1146" s="70" t="s">
        <v>2801</v>
      </c>
      <c r="D1146" s="71">
        <v>4000</v>
      </c>
      <c r="E1146" s="50">
        <f t="shared" si="254"/>
        <v>24.34</v>
      </c>
      <c r="F1146" s="74">
        <f>ROUND(D1146*E1146,2)</f>
        <v>97360</v>
      </c>
      <c r="G1146" s="51">
        <f t="shared" si="256"/>
        <v>31.16</v>
      </c>
      <c r="H1146" s="51">
        <f t="shared" ref="H1146:H1147" si="257">ROUND(D1146*G1146,2)</f>
        <v>124640</v>
      </c>
      <c r="I1146" s="89">
        <f>H1146/$H$1416</f>
        <v>4.9609506862506559E-4</v>
      </c>
      <c r="J1146" s="64"/>
      <c r="K1146" s="70" t="s">
        <v>736</v>
      </c>
      <c r="L1146" s="28" t="s">
        <v>3988</v>
      </c>
      <c r="M1146" s="75"/>
      <c r="N1146" s="65">
        <v>24.41</v>
      </c>
      <c r="P1146" s="65">
        <v>24.41</v>
      </c>
      <c r="R1146" s="2" t="str">
        <f t="shared" si="234"/>
        <v>OK</v>
      </c>
    </row>
    <row r="1147" spans="1:18" s="65" customFormat="1">
      <c r="A1147" s="70" t="s">
        <v>3780</v>
      </c>
      <c r="B1147" s="88" t="s">
        <v>2880</v>
      </c>
      <c r="C1147" s="70" t="s">
        <v>2801</v>
      </c>
      <c r="D1147" s="71">
        <v>4000</v>
      </c>
      <c r="E1147" s="50">
        <f t="shared" si="254"/>
        <v>7.17</v>
      </c>
      <c r="F1147" s="74">
        <f>ROUND(D1147*E1147,2)</f>
        <v>28680</v>
      </c>
      <c r="G1147" s="51">
        <f t="shared" si="256"/>
        <v>9.18</v>
      </c>
      <c r="H1147" s="51">
        <f t="shared" si="257"/>
        <v>36720</v>
      </c>
      <c r="I1147" s="89">
        <f>H1147/$H$1416</f>
        <v>1.4615381033305846E-4</v>
      </c>
      <c r="J1147" s="64"/>
      <c r="K1147" s="70" t="s">
        <v>736</v>
      </c>
      <c r="L1147" s="28" t="s">
        <v>3989</v>
      </c>
      <c r="M1147" s="75"/>
      <c r="N1147" s="65">
        <v>7.19</v>
      </c>
      <c r="P1147" s="65">
        <v>7.19</v>
      </c>
      <c r="R1147" s="2" t="str">
        <f t="shared" si="234"/>
        <v>OK</v>
      </c>
    </row>
    <row r="1148" spans="1:18" s="64" customFormat="1">
      <c r="A1148" s="67" t="s">
        <v>1852</v>
      </c>
      <c r="B1148" s="87" t="s">
        <v>1283</v>
      </c>
      <c r="C1148" s="68" t="s">
        <v>56</v>
      </c>
      <c r="D1148" s="67" t="s">
        <v>56</v>
      </c>
      <c r="E1148" s="50"/>
      <c r="F1148" s="74"/>
      <c r="G1148" s="51">
        <f t="shared" si="256"/>
        <v>0</v>
      </c>
      <c r="H1148" s="69"/>
      <c r="I1148" s="72"/>
      <c r="K1148" s="67"/>
      <c r="L1148" s="67"/>
      <c r="M1148" s="75"/>
      <c r="N1148" s="64" t="s">
        <v>56</v>
      </c>
      <c r="P1148" s="64" t="s">
        <v>56</v>
      </c>
      <c r="R1148" s="2" t="str">
        <f t="shared" si="234"/>
        <v>OK</v>
      </c>
    </row>
    <row r="1149" spans="1:18" s="65" customFormat="1" ht="18.75" customHeight="1">
      <c r="A1149" s="70" t="s">
        <v>3781</v>
      </c>
      <c r="B1149" s="88" t="s">
        <v>2883</v>
      </c>
      <c r="C1149" s="70" t="s">
        <v>2801</v>
      </c>
      <c r="D1149" s="71">
        <v>100</v>
      </c>
      <c r="E1149" s="50">
        <f t="shared" si="254"/>
        <v>486.97</v>
      </c>
      <c r="F1149" s="74">
        <f>ROUND(D1149*E1149,2)</f>
        <v>48697</v>
      </c>
      <c r="G1149" s="51">
        <f t="shared" si="256"/>
        <v>623.32000000000005</v>
      </c>
      <c r="H1149" s="51">
        <f t="shared" ref="H1149:H1151" si="258">ROUND(D1149*G1149,2)</f>
        <v>62332</v>
      </c>
      <c r="I1149" s="89">
        <f>H1149/$H$1416</f>
        <v>2.4809529699564817E-4</v>
      </c>
      <c r="J1149" s="64"/>
      <c r="K1149" s="70" t="s">
        <v>736</v>
      </c>
      <c r="L1149" s="28" t="s">
        <v>3990</v>
      </c>
      <c r="M1149" s="75"/>
      <c r="N1149" s="65">
        <v>488.44</v>
      </c>
      <c r="P1149" s="65">
        <v>488.44</v>
      </c>
      <c r="R1149" s="2" t="str">
        <f t="shared" si="234"/>
        <v>OK</v>
      </c>
    </row>
    <row r="1150" spans="1:18" s="65" customFormat="1">
      <c r="A1150" s="70" t="s">
        <v>3782</v>
      </c>
      <c r="B1150" s="88" t="s">
        <v>2882</v>
      </c>
      <c r="C1150" s="70" t="s">
        <v>2801</v>
      </c>
      <c r="D1150" s="71">
        <v>120</v>
      </c>
      <c r="E1150" s="50">
        <f t="shared" si="254"/>
        <v>563.99</v>
      </c>
      <c r="F1150" s="74">
        <f>ROUND(D1150*E1150,2)</f>
        <v>67678.8</v>
      </c>
      <c r="G1150" s="51">
        <f t="shared" si="256"/>
        <v>721.91</v>
      </c>
      <c r="H1150" s="51">
        <f t="shared" si="258"/>
        <v>86629.2</v>
      </c>
      <c r="I1150" s="89">
        <f>H1150/$H$1416</f>
        <v>3.4480358567822952E-4</v>
      </c>
      <c r="J1150" s="64"/>
      <c r="K1150" s="70" t="s">
        <v>736</v>
      </c>
      <c r="L1150" s="28" t="s">
        <v>3991</v>
      </c>
      <c r="M1150" s="75"/>
      <c r="N1150" s="65">
        <v>565.69000000000005</v>
      </c>
      <c r="P1150" s="65">
        <v>565.69000000000005</v>
      </c>
      <c r="R1150" s="2" t="str">
        <f t="shared" si="234"/>
        <v>OK</v>
      </c>
    </row>
    <row r="1151" spans="1:18" s="65" customFormat="1" ht="30">
      <c r="A1151" s="70" t="s">
        <v>3783</v>
      </c>
      <c r="B1151" s="88" t="s">
        <v>2884</v>
      </c>
      <c r="C1151" s="70" t="s">
        <v>2801</v>
      </c>
      <c r="D1151" s="71">
        <v>200</v>
      </c>
      <c r="E1151" s="50">
        <f t="shared" si="254"/>
        <v>165.47</v>
      </c>
      <c r="F1151" s="74">
        <f>ROUND(D1151*E1151,2)</f>
        <v>33094</v>
      </c>
      <c r="G1151" s="51">
        <f t="shared" si="256"/>
        <v>211.8</v>
      </c>
      <c r="H1151" s="51">
        <f t="shared" si="258"/>
        <v>42360</v>
      </c>
      <c r="I1151" s="89">
        <f>H1151/$H$1416</f>
        <v>1.6860227139728641E-4</v>
      </c>
      <c r="J1151" s="64"/>
      <c r="K1151" s="70" t="s">
        <v>736</v>
      </c>
      <c r="L1151" s="28" t="s">
        <v>3992</v>
      </c>
      <c r="M1151" s="75"/>
      <c r="N1151" s="65">
        <v>165.97</v>
      </c>
      <c r="P1151" s="65">
        <v>165.97</v>
      </c>
      <c r="R1151" s="2" t="str">
        <f t="shared" si="234"/>
        <v>OK</v>
      </c>
    </row>
    <row r="1152" spans="1:18" s="64" customFormat="1">
      <c r="A1152" s="67" t="s">
        <v>1855</v>
      </c>
      <c r="B1152" s="87" t="s">
        <v>775</v>
      </c>
      <c r="C1152" s="68" t="s">
        <v>56</v>
      </c>
      <c r="D1152" s="67" t="s">
        <v>56</v>
      </c>
      <c r="E1152" s="50"/>
      <c r="F1152" s="74"/>
      <c r="G1152" s="51">
        <f t="shared" si="256"/>
        <v>0</v>
      </c>
      <c r="H1152" s="69"/>
      <c r="I1152" s="72"/>
      <c r="K1152" s="67"/>
      <c r="L1152" s="67"/>
      <c r="M1152" s="75"/>
      <c r="N1152" s="64" t="s">
        <v>56</v>
      </c>
      <c r="P1152" s="64" t="s">
        <v>56</v>
      </c>
      <c r="R1152" s="2" t="str">
        <f t="shared" si="234"/>
        <v>OK</v>
      </c>
    </row>
    <row r="1153" spans="1:18" s="65" customFormat="1" ht="30">
      <c r="A1153" s="70" t="s">
        <v>3784</v>
      </c>
      <c r="B1153" s="88" t="s">
        <v>2886</v>
      </c>
      <c r="C1153" s="70" t="s">
        <v>2801</v>
      </c>
      <c r="D1153" s="71">
        <v>400</v>
      </c>
      <c r="E1153" s="50">
        <f t="shared" si="254"/>
        <v>299.58</v>
      </c>
      <c r="F1153" s="74">
        <f>ROUND(D1153*E1153,2)</f>
        <v>119832</v>
      </c>
      <c r="G1153" s="51">
        <f t="shared" si="256"/>
        <v>383.46</v>
      </c>
      <c r="H1153" s="51">
        <f t="shared" ref="H1153:H1154" si="259">ROUND(D1153*G1153,2)</f>
        <v>153384</v>
      </c>
      <c r="I1153" s="89">
        <f>H1153/$H$1416</f>
        <v>6.1050261558076905E-4</v>
      </c>
      <c r="J1153" s="64"/>
      <c r="K1153" s="70" t="s">
        <v>736</v>
      </c>
      <c r="L1153" s="28" t="s">
        <v>3993</v>
      </c>
      <c r="M1153" s="75"/>
      <c r="N1153" s="65">
        <v>300.48</v>
      </c>
      <c r="P1153" s="65">
        <v>300.48</v>
      </c>
      <c r="R1153" s="2" t="str">
        <f t="shared" si="234"/>
        <v>OK</v>
      </c>
    </row>
    <row r="1154" spans="1:18" s="65" customFormat="1" ht="45">
      <c r="A1154" s="70" t="s">
        <v>3785</v>
      </c>
      <c r="B1154" s="88" t="s">
        <v>2885</v>
      </c>
      <c r="C1154" s="70" t="s">
        <v>2801</v>
      </c>
      <c r="D1154" s="71">
        <v>450</v>
      </c>
      <c r="E1154" s="50">
        <f t="shared" si="254"/>
        <v>765.29</v>
      </c>
      <c r="F1154" s="74">
        <f>ROUND(D1154*E1154,2)</f>
        <v>344380.5</v>
      </c>
      <c r="G1154" s="51">
        <f t="shared" si="256"/>
        <v>979.57</v>
      </c>
      <c r="H1154" s="51">
        <f t="shared" si="259"/>
        <v>440806.5</v>
      </c>
      <c r="I1154" s="89">
        <f>H1154/$H$1416</f>
        <v>1.7545084312249274E-3</v>
      </c>
      <c r="J1154" s="64"/>
      <c r="K1154" s="70" t="s">
        <v>736</v>
      </c>
      <c r="L1154" s="28" t="s">
        <v>3994</v>
      </c>
      <c r="M1154" s="75"/>
      <c r="N1154" s="65">
        <v>767.59</v>
      </c>
      <c r="P1154" s="65">
        <v>767.59</v>
      </c>
      <c r="R1154" s="2" t="str">
        <f t="shared" si="234"/>
        <v>OK</v>
      </c>
    </row>
    <row r="1155" spans="1:18" s="64" customFormat="1">
      <c r="A1155" s="67" t="s">
        <v>3786</v>
      </c>
      <c r="B1155" s="87" t="s">
        <v>2887</v>
      </c>
      <c r="C1155" s="68" t="s">
        <v>56</v>
      </c>
      <c r="D1155" s="67" t="s">
        <v>56</v>
      </c>
      <c r="E1155" s="50"/>
      <c r="F1155" s="74"/>
      <c r="G1155" s="51">
        <f t="shared" si="256"/>
        <v>0</v>
      </c>
      <c r="H1155" s="69"/>
      <c r="I1155" s="72"/>
      <c r="K1155" s="67"/>
      <c r="L1155" s="67"/>
      <c r="M1155" s="75"/>
      <c r="N1155" s="64" t="s">
        <v>56</v>
      </c>
      <c r="P1155" s="64" t="s">
        <v>56</v>
      </c>
      <c r="R1155" s="2" t="str">
        <f t="shared" si="234"/>
        <v>OK</v>
      </c>
    </row>
    <row r="1156" spans="1:18" s="65" customFormat="1" ht="75">
      <c r="A1156" s="70" t="s">
        <v>3787</v>
      </c>
      <c r="B1156" s="88" t="s">
        <v>2888</v>
      </c>
      <c r="C1156" s="70" t="s">
        <v>2801</v>
      </c>
      <c r="D1156" s="71">
        <v>400</v>
      </c>
      <c r="E1156" s="50">
        <f t="shared" si="254"/>
        <v>563.99</v>
      </c>
      <c r="F1156" s="74">
        <f>ROUND(D1156*E1156,2)</f>
        <v>225596</v>
      </c>
      <c r="G1156" s="51">
        <f t="shared" si="256"/>
        <v>721.91</v>
      </c>
      <c r="H1156" s="51">
        <f t="shared" ref="H1156:H1158" si="260">ROUND(D1156*G1156,2)</f>
        <v>288764</v>
      </c>
      <c r="I1156" s="89">
        <f>H1156/$H$1416</f>
        <v>1.1493452855940985E-3</v>
      </c>
      <c r="J1156" s="64"/>
      <c r="K1156" s="70" t="s">
        <v>736</v>
      </c>
      <c r="L1156" s="28" t="s">
        <v>3995</v>
      </c>
      <c r="M1156" s="75"/>
      <c r="N1156" s="65">
        <v>565.69000000000005</v>
      </c>
      <c r="P1156" s="65">
        <v>565.69000000000005</v>
      </c>
      <c r="R1156" s="2" t="str">
        <f t="shared" si="234"/>
        <v>OK</v>
      </c>
    </row>
    <row r="1157" spans="1:18" s="65" customFormat="1">
      <c r="A1157" s="70" t="s">
        <v>3788</v>
      </c>
      <c r="B1157" s="88" t="s">
        <v>2889</v>
      </c>
      <c r="C1157" s="70" t="s">
        <v>84</v>
      </c>
      <c r="D1157" s="71">
        <v>600</v>
      </c>
      <c r="E1157" s="50">
        <f t="shared" si="254"/>
        <v>95.98</v>
      </c>
      <c r="F1157" s="74">
        <f>ROUND(D1157*E1157,2)</f>
        <v>57588</v>
      </c>
      <c r="G1157" s="51">
        <f t="shared" si="256"/>
        <v>122.85</v>
      </c>
      <c r="H1157" s="51">
        <f t="shared" si="260"/>
        <v>73710</v>
      </c>
      <c r="I1157" s="89">
        <f>H1157/$H$1416</f>
        <v>2.9338228103621293E-4</v>
      </c>
      <c r="J1157" s="64"/>
      <c r="K1157" s="70" t="s">
        <v>736</v>
      </c>
      <c r="L1157" s="28" t="s">
        <v>3996</v>
      </c>
      <c r="M1157" s="75"/>
      <c r="N1157" s="65">
        <v>96.27</v>
      </c>
      <c r="P1157" s="65">
        <v>96.27</v>
      </c>
      <c r="R1157" s="2" t="str">
        <f t="shared" si="234"/>
        <v>OK</v>
      </c>
    </row>
    <row r="1158" spans="1:18" s="65" customFormat="1" ht="30">
      <c r="A1158" s="70" t="s">
        <v>3789</v>
      </c>
      <c r="B1158" s="88" t="s">
        <v>2890</v>
      </c>
      <c r="C1158" s="70" t="s">
        <v>2918</v>
      </c>
      <c r="D1158" s="71">
        <v>20</v>
      </c>
      <c r="E1158" s="50">
        <f t="shared" si="254"/>
        <v>905.01</v>
      </c>
      <c r="F1158" s="74">
        <f>ROUND(D1158*E1158,2)</f>
        <v>18100.2</v>
      </c>
      <c r="G1158" s="51">
        <f t="shared" si="256"/>
        <v>1158.4100000000001</v>
      </c>
      <c r="H1158" s="51">
        <f t="shared" si="260"/>
        <v>23168.2</v>
      </c>
      <c r="I1158" s="89">
        <f>H1158/$H$1416</f>
        <v>9.2214616246142841E-5</v>
      </c>
      <c r="J1158" s="64"/>
      <c r="K1158" s="70" t="s">
        <v>736</v>
      </c>
      <c r="L1158" s="28" t="s">
        <v>3997</v>
      </c>
      <c r="M1158" s="75"/>
      <c r="N1158" s="65">
        <v>907.73</v>
      </c>
      <c r="P1158" s="65">
        <v>907.73</v>
      </c>
      <c r="R1158" s="2" t="str">
        <f t="shared" ref="R1158:R1221" si="261">IF(E1158&lt;=P1158,"OK","ERRO")</f>
        <v>OK</v>
      </c>
    </row>
    <row r="1159" spans="1:18" s="66" customFormat="1">
      <c r="A1159" s="67" t="s">
        <v>3790</v>
      </c>
      <c r="B1159" s="87" t="s">
        <v>1848</v>
      </c>
      <c r="C1159" s="68" t="s">
        <v>56</v>
      </c>
      <c r="D1159" s="67" t="s">
        <v>56</v>
      </c>
      <c r="E1159" s="50"/>
      <c r="F1159" s="74"/>
      <c r="G1159" s="51">
        <f t="shared" si="256"/>
        <v>0</v>
      </c>
      <c r="H1159" s="69"/>
      <c r="I1159" s="73"/>
      <c r="J1159" s="64"/>
      <c r="K1159" s="67"/>
      <c r="L1159" s="67"/>
      <c r="M1159" s="75"/>
      <c r="N1159" s="66" t="s">
        <v>56</v>
      </c>
      <c r="P1159" s="66" t="s">
        <v>56</v>
      </c>
      <c r="R1159" s="2" t="str">
        <f t="shared" si="261"/>
        <v>OK</v>
      </c>
    </row>
    <row r="1160" spans="1:18" s="65" customFormat="1" ht="30">
      <c r="A1160" s="70" t="s">
        <v>3791</v>
      </c>
      <c r="B1160" s="88" t="s">
        <v>2891</v>
      </c>
      <c r="C1160" s="70" t="s">
        <v>2919</v>
      </c>
      <c r="D1160" s="71">
        <v>5</v>
      </c>
      <c r="E1160" s="50">
        <f t="shared" si="254"/>
        <v>114330.98</v>
      </c>
      <c r="F1160" s="74">
        <f>ROUND(D1160*E1160,2)</f>
        <v>571654.9</v>
      </c>
      <c r="G1160" s="51">
        <f t="shared" si="256"/>
        <v>146343.65</v>
      </c>
      <c r="H1160" s="51">
        <f t="shared" ref="H1160:H1162" si="262">ROUND(D1160*G1160,2)</f>
        <v>731718.25</v>
      </c>
      <c r="I1160" s="89">
        <f>H1160/$H$1416</f>
        <v>2.9124022420407803E-3</v>
      </c>
      <c r="J1160" s="64"/>
      <c r="K1160" s="70" t="s">
        <v>736</v>
      </c>
      <c r="L1160" s="28" t="s">
        <v>3998</v>
      </c>
      <c r="M1160" s="75"/>
      <c r="N1160" s="65">
        <v>114675</v>
      </c>
      <c r="P1160" s="65">
        <v>114675</v>
      </c>
      <c r="R1160" s="2" t="str">
        <f t="shared" si="261"/>
        <v>OK</v>
      </c>
    </row>
    <row r="1161" spans="1:18" s="65" customFormat="1" ht="30">
      <c r="A1161" s="70" t="s">
        <v>3792</v>
      </c>
      <c r="B1161" s="88" t="s">
        <v>2893</v>
      </c>
      <c r="C1161" s="70" t="s">
        <v>2919</v>
      </c>
      <c r="D1161" s="71">
        <v>5</v>
      </c>
      <c r="E1161" s="50">
        <f t="shared" si="254"/>
        <v>108423.75</v>
      </c>
      <c r="F1161" s="74">
        <f>ROUND(D1161*E1161,2)</f>
        <v>542118.75</v>
      </c>
      <c r="G1161" s="51">
        <f t="shared" si="256"/>
        <v>138782.39999999999</v>
      </c>
      <c r="H1161" s="51">
        <f t="shared" si="262"/>
        <v>693912</v>
      </c>
      <c r="I1161" s="89">
        <f>H1161/$H$1416</f>
        <v>2.7619249138298818E-3</v>
      </c>
      <c r="J1161" s="64"/>
      <c r="K1161" s="70" t="s">
        <v>736</v>
      </c>
      <c r="L1161" s="28" t="s">
        <v>3999</v>
      </c>
      <c r="M1161" s="75"/>
      <c r="N1161" s="65">
        <v>108750</v>
      </c>
      <c r="P1161" s="65">
        <v>108750</v>
      </c>
      <c r="R1161" s="2" t="str">
        <f t="shared" si="261"/>
        <v>OK</v>
      </c>
    </row>
    <row r="1162" spans="1:18" s="65" customFormat="1" ht="45">
      <c r="A1162" s="70" t="s">
        <v>3793</v>
      </c>
      <c r="B1162" s="88" t="s">
        <v>2892</v>
      </c>
      <c r="C1162" s="70" t="s">
        <v>84</v>
      </c>
      <c r="D1162" s="71">
        <v>60</v>
      </c>
      <c r="E1162" s="50">
        <f t="shared" si="254"/>
        <v>864.59</v>
      </c>
      <c r="F1162" s="74">
        <f>ROUND(D1162*E1162,2)</f>
        <v>51875.4</v>
      </c>
      <c r="G1162" s="51">
        <f t="shared" si="256"/>
        <v>1106.68</v>
      </c>
      <c r="H1162" s="51">
        <f t="shared" si="262"/>
        <v>66400.800000000003</v>
      </c>
      <c r="I1162" s="89">
        <f>H1162/$H$1416</f>
        <v>2.6429003075063585E-4</v>
      </c>
      <c r="J1162" s="64"/>
      <c r="K1162" s="70" t="s">
        <v>736</v>
      </c>
      <c r="L1162" s="28" t="s">
        <v>4000</v>
      </c>
      <c r="M1162" s="75"/>
      <c r="N1162" s="65">
        <v>867.19</v>
      </c>
      <c r="P1162" s="65">
        <v>867.19</v>
      </c>
      <c r="R1162" s="2" t="str">
        <f t="shared" si="261"/>
        <v>OK</v>
      </c>
    </row>
    <row r="1163" spans="1:18" s="66" customFormat="1">
      <c r="A1163" s="67" t="s">
        <v>3794</v>
      </c>
      <c r="B1163" s="87" t="s">
        <v>2798</v>
      </c>
      <c r="C1163" s="68" t="s">
        <v>56</v>
      </c>
      <c r="D1163" s="67" t="s">
        <v>56</v>
      </c>
      <c r="E1163" s="50"/>
      <c r="F1163" s="74"/>
      <c r="G1163" s="51">
        <f t="shared" si="256"/>
        <v>0</v>
      </c>
      <c r="H1163" s="69"/>
      <c r="I1163" s="73"/>
      <c r="J1163" s="64"/>
      <c r="K1163" s="67"/>
      <c r="L1163" s="67"/>
      <c r="M1163" s="75"/>
      <c r="N1163" s="66" t="s">
        <v>56</v>
      </c>
      <c r="P1163" s="66" t="s">
        <v>56</v>
      </c>
      <c r="R1163" s="2" t="str">
        <f t="shared" si="261"/>
        <v>OK</v>
      </c>
    </row>
    <row r="1164" spans="1:18" s="65" customFormat="1" ht="30">
      <c r="A1164" s="70" t="s">
        <v>3795</v>
      </c>
      <c r="B1164" s="88" t="s">
        <v>2894</v>
      </c>
      <c r="C1164" s="70" t="s">
        <v>58</v>
      </c>
      <c r="D1164" s="71">
        <v>5000</v>
      </c>
      <c r="E1164" s="50">
        <f t="shared" si="254"/>
        <v>34.69</v>
      </c>
      <c r="F1164" s="74">
        <f t="shared" ref="F1164" si="263">ROUND(D1164*E1164,2)</f>
        <v>173450</v>
      </c>
      <c r="G1164" s="51">
        <f t="shared" si="256"/>
        <v>44.4</v>
      </c>
      <c r="H1164" s="51">
        <f>ROUND(D1164*G1164,2)</f>
        <v>222000</v>
      </c>
      <c r="I1164" s="89">
        <f>H1164/$H$1416</f>
        <v>8.8360963763450383E-4</v>
      </c>
      <c r="J1164" s="64"/>
      <c r="K1164" s="70" t="s">
        <v>736</v>
      </c>
      <c r="L1164" s="28" t="s">
        <v>4001</v>
      </c>
      <c r="M1164" s="75"/>
      <c r="N1164" s="65">
        <v>34.79</v>
      </c>
      <c r="P1164" s="65">
        <v>34.79</v>
      </c>
      <c r="R1164" s="2" t="str">
        <f t="shared" si="261"/>
        <v>OK</v>
      </c>
    </row>
    <row r="1165" spans="1:18" s="66" customFormat="1" ht="18.75" customHeight="1">
      <c r="A1165" s="67" t="s">
        <v>3796</v>
      </c>
      <c r="B1165" s="87" t="s">
        <v>2895</v>
      </c>
      <c r="C1165" s="68" t="s">
        <v>56</v>
      </c>
      <c r="D1165" s="67" t="s">
        <v>56</v>
      </c>
      <c r="E1165" s="50"/>
      <c r="F1165" s="74"/>
      <c r="G1165" s="51">
        <f t="shared" si="256"/>
        <v>0</v>
      </c>
      <c r="H1165" s="69"/>
      <c r="I1165" s="73"/>
      <c r="J1165" s="64"/>
      <c r="K1165" s="67"/>
      <c r="L1165" s="67"/>
      <c r="M1165" s="75"/>
      <c r="N1165" s="66" t="s">
        <v>56</v>
      </c>
      <c r="P1165" s="66" t="s">
        <v>56</v>
      </c>
      <c r="R1165" s="2" t="str">
        <f t="shared" si="261"/>
        <v>OK</v>
      </c>
    </row>
    <row r="1166" spans="1:18" s="66" customFormat="1" ht="32.25" customHeight="1">
      <c r="A1166" s="90" t="s">
        <v>3797</v>
      </c>
      <c r="B1166" s="91" t="s">
        <v>2904</v>
      </c>
      <c r="C1166" s="90" t="s">
        <v>1829</v>
      </c>
      <c r="D1166" s="92">
        <v>60</v>
      </c>
      <c r="E1166" s="50">
        <f t="shared" si="254"/>
        <v>295.99</v>
      </c>
      <c r="F1166" s="74">
        <f t="shared" ref="F1166:F1186" si="264">ROUND(D1166*E1166,2)</f>
        <v>17759.400000000001</v>
      </c>
      <c r="G1166" s="51">
        <f t="shared" si="256"/>
        <v>378.87</v>
      </c>
      <c r="H1166" s="51">
        <f t="shared" ref="H1166:H1186" si="265">ROUND(D1166*G1166,2)</f>
        <v>22732.2</v>
      </c>
      <c r="I1166" s="89">
        <f t="shared" ref="I1166:I1186" si="266">H1166/$H$1416</f>
        <v>9.0479238759617422E-5</v>
      </c>
      <c r="J1166" s="64"/>
      <c r="K1166" s="70" t="s">
        <v>736</v>
      </c>
      <c r="L1166" s="28" t="s">
        <v>4002</v>
      </c>
      <c r="M1166" s="75"/>
      <c r="N1166" s="66">
        <v>296.88</v>
      </c>
      <c r="P1166" s="66">
        <v>296.88</v>
      </c>
      <c r="R1166" s="2" t="str">
        <f t="shared" si="261"/>
        <v>OK</v>
      </c>
    </row>
    <row r="1167" spans="1:18" s="66" customFormat="1">
      <c r="A1167" s="90" t="s">
        <v>3798</v>
      </c>
      <c r="B1167" s="91" t="s">
        <v>3930</v>
      </c>
      <c r="C1167" s="90" t="s">
        <v>2801</v>
      </c>
      <c r="D1167" s="92">
        <v>200</v>
      </c>
      <c r="E1167" s="50">
        <f t="shared" si="254"/>
        <v>25.29</v>
      </c>
      <c r="F1167" s="74">
        <f t="shared" si="264"/>
        <v>5058</v>
      </c>
      <c r="G1167" s="51">
        <f t="shared" si="256"/>
        <v>32.369999999999997</v>
      </c>
      <c r="H1167" s="51">
        <f t="shared" si="265"/>
        <v>6474</v>
      </c>
      <c r="I1167" s="89">
        <f t="shared" si="266"/>
        <v>2.5767967540746746E-5</v>
      </c>
      <c r="J1167" s="64"/>
      <c r="K1167" s="70" t="s">
        <v>736</v>
      </c>
      <c r="L1167" s="28" t="s">
        <v>4003</v>
      </c>
      <c r="M1167" s="75"/>
      <c r="N1167" s="66">
        <v>25.37</v>
      </c>
      <c r="P1167" s="66">
        <v>25.37</v>
      </c>
      <c r="R1167" s="2" t="str">
        <f t="shared" si="261"/>
        <v>OK</v>
      </c>
    </row>
    <row r="1168" spans="1:18" s="66" customFormat="1" ht="30">
      <c r="A1168" s="90" t="s">
        <v>3799</v>
      </c>
      <c r="B1168" s="91" t="s">
        <v>2897</v>
      </c>
      <c r="C1168" s="90" t="s">
        <v>2801</v>
      </c>
      <c r="D1168" s="92">
        <v>200</v>
      </c>
      <c r="E1168" s="50">
        <f t="shared" si="254"/>
        <v>24.34</v>
      </c>
      <c r="F1168" s="74">
        <f t="shared" si="264"/>
        <v>4868</v>
      </c>
      <c r="G1168" s="51">
        <f t="shared" si="256"/>
        <v>31.16</v>
      </c>
      <c r="H1168" s="51">
        <f t="shared" si="265"/>
        <v>6232</v>
      </c>
      <c r="I1168" s="89">
        <f t="shared" si="266"/>
        <v>2.4804753431253277E-5</v>
      </c>
      <c r="J1168" s="64"/>
      <c r="K1168" s="70" t="s">
        <v>736</v>
      </c>
      <c r="L1168" s="28" t="s">
        <v>4004</v>
      </c>
      <c r="M1168" s="75"/>
      <c r="N1168" s="66">
        <v>24.41</v>
      </c>
      <c r="P1168" s="66">
        <v>24.41</v>
      </c>
      <c r="R1168" s="2" t="str">
        <f t="shared" si="261"/>
        <v>OK</v>
      </c>
    </row>
    <row r="1169" spans="1:18" s="66" customFormat="1" ht="30">
      <c r="A1169" s="90" t="s">
        <v>3800</v>
      </c>
      <c r="B1169" s="91" t="s">
        <v>2900</v>
      </c>
      <c r="C1169" s="90" t="s">
        <v>2801</v>
      </c>
      <c r="D1169" s="92">
        <v>200</v>
      </c>
      <c r="E1169" s="50">
        <f t="shared" si="254"/>
        <v>377.93</v>
      </c>
      <c r="F1169" s="74">
        <f t="shared" si="264"/>
        <v>75586</v>
      </c>
      <c r="G1169" s="51">
        <f t="shared" si="256"/>
        <v>483.75</v>
      </c>
      <c r="H1169" s="51">
        <f t="shared" si="265"/>
        <v>96750</v>
      </c>
      <c r="I1169" s="89">
        <f t="shared" si="266"/>
        <v>3.850866326177398E-4</v>
      </c>
      <c r="J1169" s="64"/>
      <c r="K1169" s="70" t="s">
        <v>736</v>
      </c>
      <c r="L1169" s="28" t="s">
        <v>4005</v>
      </c>
      <c r="M1169" s="75"/>
      <c r="N1169" s="66">
        <v>379.07</v>
      </c>
      <c r="P1169" s="66">
        <v>379.07</v>
      </c>
      <c r="R1169" s="2" t="str">
        <f t="shared" si="261"/>
        <v>OK</v>
      </c>
    </row>
    <row r="1170" spans="1:18" s="66" customFormat="1">
      <c r="A1170" s="90" t="s">
        <v>3801</v>
      </c>
      <c r="B1170" s="91" t="s">
        <v>2907</v>
      </c>
      <c r="C1170" s="90" t="s">
        <v>2801</v>
      </c>
      <c r="D1170" s="92">
        <v>27.9</v>
      </c>
      <c r="E1170" s="50">
        <f t="shared" si="254"/>
        <v>99.2</v>
      </c>
      <c r="F1170" s="74">
        <f t="shared" si="264"/>
        <v>2767.68</v>
      </c>
      <c r="G1170" s="51">
        <f t="shared" si="256"/>
        <v>126.98</v>
      </c>
      <c r="H1170" s="51">
        <f t="shared" si="265"/>
        <v>3542.74</v>
      </c>
      <c r="I1170" s="89">
        <f t="shared" si="266"/>
        <v>1.4100897331681359E-5</v>
      </c>
      <c r="J1170" s="64"/>
      <c r="K1170" s="70" t="s">
        <v>736</v>
      </c>
      <c r="L1170" s="28" t="s">
        <v>4006</v>
      </c>
      <c r="M1170" s="75"/>
      <c r="N1170" s="66">
        <v>99.5</v>
      </c>
      <c r="P1170" s="66">
        <v>99.5</v>
      </c>
      <c r="R1170" s="2" t="str">
        <f t="shared" si="261"/>
        <v>OK</v>
      </c>
    </row>
    <row r="1171" spans="1:18" s="66" customFormat="1">
      <c r="A1171" s="90" t="s">
        <v>3802</v>
      </c>
      <c r="B1171" s="91" t="s">
        <v>2905</v>
      </c>
      <c r="C1171" s="90" t="s">
        <v>2801</v>
      </c>
      <c r="D1171" s="92">
        <v>200</v>
      </c>
      <c r="E1171" s="50">
        <f t="shared" si="254"/>
        <v>425.5</v>
      </c>
      <c r="F1171" s="74">
        <f t="shared" si="264"/>
        <v>85100</v>
      </c>
      <c r="G1171" s="51">
        <f t="shared" si="256"/>
        <v>544.64</v>
      </c>
      <c r="H1171" s="51">
        <f t="shared" si="265"/>
        <v>108928</v>
      </c>
      <c r="I1171" s="89">
        <f t="shared" si="266"/>
        <v>4.3355779553266318E-4</v>
      </c>
      <c r="J1171" s="64"/>
      <c r="K1171" s="70" t="s">
        <v>736</v>
      </c>
      <c r="L1171" s="28" t="s">
        <v>4007</v>
      </c>
      <c r="M1171" s="75"/>
      <c r="N1171" s="66">
        <v>426.78</v>
      </c>
      <c r="P1171" s="66">
        <v>426.78</v>
      </c>
      <c r="R1171" s="2" t="str">
        <f t="shared" si="261"/>
        <v>OK</v>
      </c>
    </row>
    <row r="1172" spans="1:18" s="66" customFormat="1" ht="45">
      <c r="A1172" s="90" t="s">
        <v>3803</v>
      </c>
      <c r="B1172" s="91" t="s">
        <v>2914</v>
      </c>
      <c r="C1172" s="90" t="s">
        <v>2801</v>
      </c>
      <c r="D1172" s="92">
        <v>100</v>
      </c>
      <c r="E1172" s="50">
        <f t="shared" si="254"/>
        <v>28.43</v>
      </c>
      <c r="F1172" s="74">
        <f t="shared" si="264"/>
        <v>2843</v>
      </c>
      <c r="G1172" s="51">
        <f t="shared" si="256"/>
        <v>36.39</v>
      </c>
      <c r="H1172" s="51">
        <f t="shared" si="265"/>
        <v>3639</v>
      </c>
      <c r="I1172" s="89">
        <f t="shared" si="266"/>
        <v>1.4484033654738556E-5</v>
      </c>
      <c r="J1172" s="64"/>
      <c r="K1172" s="70" t="s">
        <v>736</v>
      </c>
      <c r="L1172" s="28" t="s">
        <v>4008</v>
      </c>
      <c r="M1172" s="75"/>
      <c r="N1172" s="66">
        <v>28.52</v>
      </c>
      <c r="P1172" s="66">
        <v>28.52</v>
      </c>
      <c r="R1172" s="2" t="str">
        <f t="shared" si="261"/>
        <v>OK</v>
      </c>
    </row>
    <row r="1173" spans="1:18" s="66" customFormat="1">
      <c r="A1173" s="90" t="s">
        <v>3804</v>
      </c>
      <c r="B1173" s="91" t="s">
        <v>2908</v>
      </c>
      <c r="C1173" s="90" t="s">
        <v>1829</v>
      </c>
      <c r="D1173" s="92">
        <v>60</v>
      </c>
      <c r="E1173" s="50">
        <f t="shared" si="254"/>
        <v>96.59</v>
      </c>
      <c r="F1173" s="74">
        <f t="shared" si="264"/>
        <v>5795.4</v>
      </c>
      <c r="G1173" s="51">
        <f t="shared" si="256"/>
        <v>123.64</v>
      </c>
      <c r="H1173" s="51">
        <f t="shared" si="265"/>
        <v>7418.4</v>
      </c>
      <c r="I1173" s="89">
        <f t="shared" si="266"/>
        <v>2.9526890701927038E-5</v>
      </c>
      <c r="J1173" s="64"/>
      <c r="K1173" s="70" t="s">
        <v>736</v>
      </c>
      <c r="L1173" s="28" t="s">
        <v>4009</v>
      </c>
      <c r="M1173" s="75"/>
      <c r="N1173" s="66">
        <v>96.88</v>
      </c>
      <c r="P1173" s="66">
        <v>96.88</v>
      </c>
      <c r="R1173" s="2" t="str">
        <f t="shared" si="261"/>
        <v>OK</v>
      </c>
    </row>
    <row r="1174" spans="1:18" s="66" customFormat="1" ht="30">
      <c r="A1174" s="90" t="s">
        <v>3805</v>
      </c>
      <c r="B1174" s="91" t="s">
        <v>3931</v>
      </c>
      <c r="C1174" s="90" t="s">
        <v>135</v>
      </c>
      <c r="D1174" s="92">
        <v>10</v>
      </c>
      <c r="E1174" s="50">
        <f t="shared" si="254"/>
        <v>2991</v>
      </c>
      <c r="F1174" s="74">
        <f t="shared" si="264"/>
        <v>29910</v>
      </c>
      <c r="G1174" s="51">
        <f t="shared" si="256"/>
        <v>3828.48</v>
      </c>
      <c r="H1174" s="51">
        <f t="shared" si="265"/>
        <v>38284.800000000003</v>
      </c>
      <c r="I1174" s="89">
        <f t="shared" si="266"/>
        <v>1.5238206421130384E-4</v>
      </c>
      <c r="J1174" s="64"/>
      <c r="K1174" s="70" t="s">
        <v>736</v>
      </c>
      <c r="L1174" s="28" t="s">
        <v>4010</v>
      </c>
      <c r="M1174" s="75"/>
      <c r="N1174" s="66">
        <v>3000</v>
      </c>
      <c r="P1174" s="66">
        <v>3000</v>
      </c>
      <c r="R1174" s="2" t="str">
        <f t="shared" si="261"/>
        <v>OK</v>
      </c>
    </row>
    <row r="1175" spans="1:18" s="66" customFormat="1">
      <c r="A1175" s="90" t="s">
        <v>3806</v>
      </c>
      <c r="B1175" s="91" t="s">
        <v>2896</v>
      </c>
      <c r="C1175" s="90" t="s">
        <v>2801</v>
      </c>
      <c r="D1175" s="92">
        <v>200</v>
      </c>
      <c r="E1175" s="50">
        <f t="shared" si="254"/>
        <v>17.329999999999998</v>
      </c>
      <c r="F1175" s="74">
        <f t="shared" si="264"/>
        <v>3466</v>
      </c>
      <c r="G1175" s="51">
        <f t="shared" si="256"/>
        <v>22.18</v>
      </c>
      <c r="H1175" s="51">
        <f t="shared" si="265"/>
        <v>4436</v>
      </c>
      <c r="I1175" s="89">
        <f t="shared" si="266"/>
        <v>1.7656271858318282E-5</v>
      </c>
      <c r="J1175" s="64"/>
      <c r="K1175" s="70" t="s">
        <v>736</v>
      </c>
      <c r="L1175" s="28" t="s">
        <v>4011</v>
      </c>
      <c r="M1175" s="75"/>
      <c r="N1175" s="66">
        <v>17.38</v>
      </c>
      <c r="P1175" s="66">
        <v>17.38</v>
      </c>
      <c r="R1175" s="2" t="str">
        <f t="shared" si="261"/>
        <v>OK</v>
      </c>
    </row>
    <row r="1176" spans="1:18" s="66" customFormat="1" ht="30">
      <c r="A1176" s="90" t="s">
        <v>3807</v>
      </c>
      <c r="B1176" s="91" t="s">
        <v>2899</v>
      </c>
      <c r="C1176" s="90" t="s">
        <v>135</v>
      </c>
      <c r="D1176" s="92">
        <v>40</v>
      </c>
      <c r="E1176" s="50">
        <f t="shared" si="254"/>
        <v>226.77</v>
      </c>
      <c r="F1176" s="74">
        <f t="shared" si="264"/>
        <v>9070.7999999999993</v>
      </c>
      <c r="G1176" s="51">
        <f t="shared" si="256"/>
        <v>290.27</v>
      </c>
      <c r="H1176" s="51">
        <f t="shared" si="265"/>
        <v>11610.8</v>
      </c>
      <c r="I1176" s="89">
        <f t="shared" si="266"/>
        <v>4.6213580093003133E-5</v>
      </c>
      <c r="J1176" s="64"/>
      <c r="K1176" s="70" t="s">
        <v>736</v>
      </c>
      <c r="L1176" s="28" t="s">
        <v>4012</v>
      </c>
      <c r="M1176" s="75"/>
      <c r="N1176" s="66">
        <v>227.45</v>
      </c>
      <c r="P1176" s="66">
        <v>227.45</v>
      </c>
      <c r="R1176" s="2" t="str">
        <f t="shared" si="261"/>
        <v>OK</v>
      </c>
    </row>
    <row r="1177" spans="1:18" s="66" customFormat="1" ht="30">
      <c r="A1177" s="90" t="s">
        <v>3808</v>
      </c>
      <c r="B1177" s="91" t="s">
        <v>2898</v>
      </c>
      <c r="C1177" s="90" t="s">
        <v>2801</v>
      </c>
      <c r="D1177" s="92">
        <v>75</v>
      </c>
      <c r="E1177" s="50">
        <f t="shared" si="254"/>
        <v>17.329999999999998</v>
      </c>
      <c r="F1177" s="74">
        <f t="shared" si="264"/>
        <v>1299.75</v>
      </c>
      <c r="G1177" s="51">
        <f t="shared" si="256"/>
        <v>22.18</v>
      </c>
      <c r="H1177" s="51">
        <f t="shared" si="265"/>
        <v>1663.5</v>
      </c>
      <c r="I1177" s="89">
        <f t="shared" si="266"/>
        <v>6.6211019468693557E-6</v>
      </c>
      <c r="J1177" s="64"/>
      <c r="K1177" s="70" t="s">
        <v>736</v>
      </c>
      <c r="L1177" s="28" t="s">
        <v>4013</v>
      </c>
      <c r="M1177" s="75"/>
      <c r="N1177" s="66">
        <v>17.38</v>
      </c>
      <c r="P1177" s="66">
        <v>17.38</v>
      </c>
      <c r="R1177" s="2" t="str">
        <f t="shared" si="261"/>
        <v>OK</v>
      </c>
    </row>
    <row r="1178" spans="1:18" s="66" customFormat="1">
      <c r="A1178" s="90" t="s">
        <v>3809</v>
      </c>
      <c r="B1178" s="91" t="s">
        <v>2902</v>
      </c>
      <c r="C1178" s="90" t="s">
        <v>807</v>
      </c>
      <c r="D1178" s="92">
        <v>6</v>
      </c>
      <c r="E1178" s="50">
        <f t="shared" si="254"/>
        <v>1244.8800000000001</v>
      </c>
      <c r="F1178" s="74">
        <f t="shared" si="264"/>
        <v>7469.28</v>
      </c>
      <c r="G1178" s="51">
        <f t="shared" si="256"/>
        <v>1593.45</v>
      </c>
      <c r="H1178" s="51">
        <f t="shared" si="265"/>
        <v>9560.7000000000007</v>
      </c>
      <c r="I1178" s="89">
        <f t="shared" si="266"/>
        <v>3.8053723705100008E-5</v>
      </c>
      <c r="J1178" s="64"/>
      <c r="K1178" s="70" t="s">
        <v>736</v>
      </c>
      <c r="L1178" s="28" t="s">
        <v>4014</v>
      </c>
      <c r="M1178" s="75"/>
      <c r="N1178" s="66">
        <v>1248.6300000000001</v>
      </c>
      <c r="P1178" s="66">
        <v>1248.6300000000001</v>
      </c>
      <c r="R1178" s="2" t="str">
        <f t="shared" si="261"/>
        <v>OK</v>
      </c>
    </row>
    <row r="1179" spans="1:18" s="66" customFormat="1" ht="45">
      <c r="A1179" s="90" t="s">
        <v>3810</v>
      </c>
      <c r="B1179" s="91" t="s">
        <v>2913</v>
      </c>
      <c r="C1179" s="90" t="s">
        <v>2920</v>
      </c>
      <c r="D1179" s="92">
        <v>6</v>
      </c>
      <c r="E1179" s="50">
        <f t="shared" si="254"/>
        <v>744.92</v>
      </c>
      <c r="F1179" s="74">
        <f t="shared" si="264"/>
        <v>4469.5200000000004</v>
      </c>
      <c r="G1179" s="51">
        <f t="shared" si="256"/>
        <v>953.5</v>
      </c>
      <c r="H1179" s="51">
        <f t="shared" si="265"/>
        <v>5721</v>
      </c>
      <c r="I1179" s="89">
        <f t="shared" si="266"/>
        <v>2.2770859175256738E-5</v>
      </c>
      <c r="J1179" s="64"/>
      <c r="K1179" s="70" t="s">
        <v>736</v>
      </c>
      <c r="L1179" s="28" t="s">
        <v>4015</v>
      </c>
      <c r="M1179" s="75"/>
      <c r="N1179" s="66">
        <v>747.16</v>
      </c>
      <c r="P1179" s="66">
        <v>747.16</v>
      </c>
      <c r="R1179" s="2" t="str">
        <f t="shared" si="261"/>
        <v>OK</v>
      </c>
    </row>
    <row r="1180" spans="1:18" s="66" customFormat="1" ht="45">
      <c r="A1180" s="90" t="s">
        <v>3811</v>
      </c>
      <c r="B1180" s="91" t="s">
        <v>2912</v>
      </c>
      <c r="C1180" s="90" t="s">
        <v>2920</v>
      </c>
      <c r="D1180" s="92">
        <v>6</v>
      </c>
      <c r="E1180" s="50">
        <f t="shared" si="254"/>
        <v>660.23</v>
      </c>
      <c r="F1180" s="74">
        <f t="shared" si="264"/>
        <v>3961.38</v>
      </c>
      <c r="G1180" s="51">
        <f t="shared" si="256"/>
        <v>845.09</v>
      </c>
      <c r="H1180" s="51">
        <f t="shared" si="265"/>
        <v>5070.54</v>
      </c>
      <c r="I1180" s="89">
        <f t="shared" si="266"/>
        <v>2.0181882936987644E-5</v>
      </c>
      <c r="J1180" s="64"/>
      <c r="K1180" s="70" t="s">
        <v>736</v>
      </c>
      <c r="L1180" s="28" t="s">
        <v>4016</v>
      </c>
      <c r="M1180" s="75"/>
      <c r="N1180" s="66">
        <v>662.22</v>
      </c>
      <c r="P1180" s="66">
        <v>662.22</v>
      </c>
      <c r="R1180" s="2" t="str">
        <f t="shared" si="261"/>
        <v>OK</v>
      </c>
    </row>
    <row r="1181" spans="1:18" s="66" customFormat="1" ht="60">
      <c r="A1181" s="90" t="s">
        <v>3812</v>
      </c>
      <c r="B1181" s="91" t="s">
        <v>2911</v>
      </c>
      <c r="C1181" s="90" t="s">
        <v>2920</v>
      </c>
      <c r="D1181" s="92">
        <v>6</v>
      </c>
      <c r="E1181" s="50">
        <f t="shared" si="254"/>
        <v>806.29</v>
      </c>
      <c r="F1181" s="74">
        <f t="shared" si="264"/>
        <v>4837.74</v>
      </c>
      <c r="G1181" s="51">
        <f t="shared" si="256"/>
        <v>1032.05</v>
      </c>
      <c r="H1181" s="51">
        <f t="shared" si="265"/>
        <v>6192.3</v>
      </c>
      <c r="I1181" s="89">
        <f t="shared" si="266"/>
        <v>2.4646738554613233E-5</v>
      </c>
      <c r="J1181" s="64"/>
      <c r="K1181" s="70" t="s">
        <v>736</v>
      </c>
      <c r="L1181" s="28" t="s">
        <v>4017</v>
      </c>
      <c r="M1181" s="75"/>
      <c r="N1181" s="66">
        <v>808.72</v>
      </c>
      <c r="P1181" s="66">
        <v>808.72</v>
      </c>
      <c r="R1181" s="2" t="str">
        <f t="shared" si="261"/>
        <v>OK</v>
      </c>
    </row>
    <row r="1182" spans="1:18" s="66" customFormat="1" ht="60">
      <c r="A1182" s="90" t="s">
        <v>3813</v>
      </c>
      <c r="B1182" s="91" t="s">
        <v>2910</v>
      </c>
      <c r="C1182" s="90" t="s">
        <v>2920</v>
      </c>
      <c r="D1182" s="92">
        <v>5</v>
      </c>
      <c r="E1182" s="50">
        <f t="shared" si="254"/>
        <v>2708.43</v>
      </c>
      <c r="F1182" s="74">
        <f t="shared" si="264"/>
        <v>13542.15</v>
      </c>
      <c r="G1182" s="51">
        <f t="shared" si="256"/>
        <v>3466.79</v>
      </c>
      <c r="H1182" s="51">
        <f t="shared" si="265"/>
        <v>17333.95</v>
      </c>
      <c r="I1182" s="89">
        <f t="shared" si="266"/>
        <v>6.899299674898472E-5</v>
      </c>
      <c r="J1182" s="64"/>
      <c r="K1182" s="70" t="s">
        <v>736</v>
      </c>
      <c r="L1182" s="28" t="s">
        <v>4018</v>
      </c>
      <c r="M1182" s="75"/>
      <c r="N1182" s="66">
        <v>2716.58</v>
      </c>
      <c r="P1182" s="66">
        <v>2716.58</v>
      </c>
      <c r="R1182" s="2" t="str">
        <f t="shared" si="261"/>
        <v>OK</v>
      </c>
    </row>
    <row r="1183" spans="1:18" s="66" customFormat="1" ht="60">
      <c r="A1183" s="90" t="s">
        <v>3814</v>
      </c>
      <c r="B1183" s="91" t="s">
        <v>2909</v>
      </c>
      <c r="C1183" s="90" t="s">
        <v>2920</v>
      </c>
      <c r="D1183" s="92">
        <v>8</v>
      </c>
      <c r="E1183" s="50">
        <f t="shared" si="254"/>
        <v>2074.5300000000002</v>
      </c>
      <c r="F1183" s="74">
        <f t="shared" si="264"/>
        <v>16596.240000000002</v>
      </c>
      <c r="G1183" s="51">
        <f t="shared" si="256"/>
        <v>2655.4</v>
      </c>
      <c r="H1183" s="51">
        <f t="shared" si="265"/>
        <v>21243.200000000001</v>
      </c>
      <c r="I1183" s="89">
        <f t="shared" si="266"/>
        <v>8.4552685829717534E-5</v>
      </c>
      <c r="J1183" s="64"/>
      <c r="K1183" s="70" t="s">
        <v>736</v>
      </c>
      <c r="L1183" s="28" t="s">
        <v>4019</v>
      </c>
      <c r="M1183" s="75"/>
      <c r="N1183" s="66">
        <v>2080.77</v>
      </c>
      <c r="P1183" s="66">
        <v>2080.77</v>
      </c>
      <c r="R1183" s="2" t="str">
        <f t="shared" si="261"/>
        <v>OK</v>
      </c>
    </row>
    <row r="1184" spans="1:18" s="66" customFormat="1" ht="45">
      <c r="A1184" s="90" t="s">
        <v>3815</v>
      </c>
      <c r="B1184" s="91" t="s">
        <v>2906</v>
      </c>
      <c r="C1184" s="90" t="s">
        <v>2801</v>
      </c>
      <c r="D1184" s="92">
        <v>60</v>
      </c>
      <c r="E1184" s="50">
        <f t="shared" si="254"/>
        <v>99.2</v>
      </c>
      <c r="F1184" s="74">
        <f t="shared" si="264"/>
        <v>5952</v>
      </c>
      <c r="G1184" s="51">
        <f t="shared" si="256"/>
        <v>126.98</v>
      </c>
      <c r="H1184" s="51">
        <f t="shared" si="265"/>
        <v>7618.8</v>
      </c>
      <c r="I1184" s="89">
        <f t="shared" si="266"/>
        <v>3.0324527509953863E-5</v>
      </c>
      <c r="J1184" s="64"/>
      <c r="K1184" s="70" t="s">
        <v>736</v>
      </c>
      <c r="L1184" s="28" t="s">
        <v>4020</v>
      </c>
      <c r="M1184" s="75"/>
      <c r="N1184" s="66">
        <v>99.5</v>
      </c>
      <c r="P1184" s="66">
        <v>99.5</v>
      </c>
      <c r="R1184" s="2" t="str">
        <f t="shared" si="261"/>
        <v>OK</v>
      </c>
    </row>
    <row r="1185" spans="1:18" s="66" customFormat="1">
      <c r="A1185" s="90" t="s">
        <v>3816</v>
      </c>
      <c r="B1185" s="91" t="s">
        <v>2901</v>
      </c>
      <c r="C1185" s="90" t="s">
        <v>2801</v>
      </c>
      <c r="D1185" s="93">
        <v>510</v>
      </c>
      <c r="E1185" s="50">
        <f t="shared" si="254"/>
        <v>25.08</v>
      </c>
      <c r="F1185" s="74">
        <f t="shared" si="264"/>
        <v>12790.8</v>
      </c>
      <c r="G1185" s="51">
        <f t="shared" si="256"/>
        <v>32.1</v>
      </c>
      <c r="H1185" s="51">
        <f t="shared" si="265"/>
        <v>16371</v>
      </c>
      <c r="I1185" s="89">
        <f t="shared" si="266"/>
        <v>6.5160240440155232E-5</v>
      </c>
      <c r="J1185" s="64"/>
      <c r="K1185" s="70" t="s">
        <v>736</v>
      </c>
      <c r="L1185" s="28" t="s">
        <v>4021</v>
      </c>
      <c r="M1185" s="75"/>
      <c r="N1185" s="66">
        <v>25.16</v>
      </c>
      <c r="P1185" s="66">
        <v>25.16</v>
      </c>
      <c r="R1185" s="2" t="str">
        <f t="shared" si="261"/>
        <v>OK</v>
      </c>
    </row>
    <row r="1186" spans="1:18" s="66" customFormat="1">
      <c r="A1186" s="90" t="s">
        <v>3817</v>
      </c>
      <c r="B1186" s="91" t="s">
        <v>2903</v>
      </c>
      <c r="C1186" s="90" t="s">
        <v>2801</v>
      </c>
      <c r="D1186" s="92">
        <v>3</v>
      </c>
      <c r="E1186" s="50">
        <f t="shared" si="254"/>
        <v>587.80999999999995</v>
      </c>
      <c r="F1186" s="74">
        <f t="shared" si="264"/>
        <v>1763.43</v>
      </c>
      <c r="G1186" s="51">
        <f t="shared" si="256"/>
        <v>752.4</v>
      </c>
      <c r="H1186" s="51">
        <f t="shared" si="265"/>
        <v>2257.1999999999998</v>
      </c>
      <c r="I1186" s="89">
        <f t="shared" si="266"/>
        <v>8.9841606940027116E-6</v>
      </c>
      <c r="J1186" s="64"/>
      <c r="K1186" s="70" t="s">
        <v>736</v>
      </c>
      <c r="L1186" s="28" t="s">
        <v>4022</v>
      </c>
      <c r="M1186" s="75"/>
      <c r="N1186" s="66">
        <v>589.58000000000004</v>
      </c>
      <c r="P1186" s="66">
        <v>589.58000000000004</v>
      </c>
      <c r="R1186" s="2" t="str">
        <f t="shared" si="261"/>
        <v>OK</v>
      </c>
    </row>
    <row r="1187" spans="1:18" s="66" customFormat="1">
      <c r="A1187" s="67" t="s">
        <v>3818</v>
      </c>
      <c r="B1187" s="87" t="s">
        <v>2915</v>
      </c>
      <c r="C1187" s="68" t="s">
        <v>56</v>
      </c>
      <c r="D1187" s="67" t="s">
        <v>56</v>
      </c>
      <c r="E1187" s="50"/>
      <c r="F1187" s="74"/>
      <c r="G1187" s="51">
        <f t="shared" si="256"/>
        <v>0</v>
      </c>
      <c r="H1187" s="69"/>
      <c r="I1187" s="73"/>
      <c r="J1187" s="64"/>
      <c r="K1187" s="67"/>
      <c r="L1187" s="70"/>
      <c r="M1187" s="75"/>
      <c r="N1187" s="66" t="s">
        <v>56</v>
      </c>
      <c r="P1187" s="66" t="s">
        <v>56</v>
      </c>
      <c r="R1187" s="2" t="str">
        <f t="shared" si="261"/>
        <v>OK</v>
      </c>
    </row>
    <row r="1188" spans="1:18" s="66" customFormat="1">
      <c r="A1188" s="90" t="s">
        <v>3819</v>
      </c>
      <c r="B1188" s="91" t="s">
        <v>2916</v>
      </c>
      <c r="C1188" s="90" t="s">
        <v>807</v>
      </c>
      <c r="D1188" s="92">
        <v>6</v>
      </c>
      <c r="E1188" s="50">
        <f t="shared" si="254"/>
        <v>5841.8</v>
      </c>
      <c r="F1188" s="74">
        <f>ROUND(D1188*E1188,2)</f>
        <v>35050.800000000003</v>
      </c>
      <c r="G1188" s="51">
        <f t="shared" si="256"/>
        <v>7477.5</v>
      </c>
      <c r="H1188" s="51">
        <f t="shared" ref="H1188:H1189" si="267">ROUND(D1188*G1188,2)</f>
        <v>44865</v>
      </c>
      <c r="I1188" s="89">
        <f t="shared" ref="I1188:I1251" si="268">H1188/$H$1416</f>
        <v>1.7857273149762167E-4</v>
      </c>
      <c r="J1188" s="64"/>
      <c r="K1188" s="70" t="s">
        <v>736</v>
      </c>
      <c r="L1188" s="28" t="s">
        <v>4023</v>
      </c>
      <c r="M1188" s="75"/>
      <c r="N1188" s="66">
        <v>5859.38</v>
      </c>
      <c r="P1188" s="66">
        <v>5859.38</v>
      </c>
      <c r="R1188" s="2" t="str">
        <f t="shared" si="261"/>
        <v>OK</v>
      </c>
    </row>
    <row r="1189" spans="1:18" s="66" customFormat="1">
      <c r="A1189" s="90" t="s">
        <v>3820</v>
      </c>
      <c r="B1189" s="91" t="s">
        <v>2917</v>
      </c>
      <c r="C1189" s="90" t="s">
        <v>807</v>
      </c>
      <c r="D1189" s="92">
        <v>6</v>
      </c>
      <c r="E1189" s="50">
        <f t="shared" si="254"/>
        <v>5841.8</v>
      </c>
      <c r="F1189" s="74">
        <f>ROUND(D1189*E1189,2)</f>
        <v>35050.800000000003</v>
      </c>
      <c r="G1189" s="51">
        <f t="shared" si="256"/>
        <v>7477.5</v>
      </c>
      <c r="H1189" s="51">
        <f t="shared" si="267"/>
        <v>44865</v>
      </c>
      <c r="I1189" s="89">
        <f t="shared" si="268"/>
        <v>1.7857273149762167E-4</v>
      </c>
      <c r="J1189" s="64"/>
      <c r="K1189" s="70" t="s">
        <v>736</v>
      </c>
      <c r="L1189" s="28" t="s">
        <v>4024</v>
      </c>
      <c r="M1189" s="75"/>
      <c r="N1189" s="66">
        <v>5859.38</v>
      </c>
      <c r="P1189" s="66">
        <v>5859.38</v>
      </c>
      <c r="R1189" s="2" t="str">
        <f t="shared" si="261"/>
        <v>OK</v>
      </c>
    </row>
    <row r="1190" spans="1:18">
      <c r="A1190" s="3">
        <v>49</v>
      </c>
      <c r="B1190" s="36" t="s">
        <v>1417</v>
      </c>
      <c r="C1190" s="20" t="s">
        <v>56</v>
      </c>
      <c r="D1190" s="6" t="s">
        <v>56</v>
      </c>
      <c r="E1190" s="6"/>
      <c r="F1190" s="6"/>
      <c r="G1190" s="6"/>
      <c r="H1190" s="61">
        <f>SUM(H1191:H1228)</f>
        <v>6702542</v>
      </c>
      <c r="I1190" s="62">
        <f t="shared" si="268"/>
        <v>2.6677615801126316E-2</v>
      </c>
      <c r="K1190" s="4"/>
      <c r="L1190" s="5"/>
      <c r="R1190" s="2" t="str">
        <f t="shared" si="261"/>
        <v>OK</v>
      </c>
    </row>
    <row r="1191" spans="1:18" ht="47.25">
      <c r="A1191" s="7" t="s">
        <v>1868</v>
      </c>
      <c r="B1191" s="13" t="s">
        <v>1422</v>
      </c>
      <c r="C1191" s="14" t="s">
        <v>58</v>
      </c>
      <c r="D1191" s="15">
        <v>10000</v>
      </c>
      <c r="E1191" s="50">
        <f t="shared" ref="E1191:E1228" si="269">ROUND(N1191*$N$4,2)</f>
        <v>4.13</v>
      </c>
      <c r="F1191" s="51">
        <f t="shared" ref="F1191:F1228" si="270">ROUND(D1191*E1191,2)</f>
        <v>41300</v>
      </c>
      <c r="G1191" s="51">
        <f t="shared" ref="G1191:G1228" si="271">ROUND(E1191*(1+$I$1),2)</f>
        <v>5.29</v>
      </c>
      <c r="H1191" s="51">
        <f t="shared" ref="H1191:H1228" si="272">ROUND(D1191*G1191,2)</f>
        <v>52900</v>
      </c>
      <c r="I1191" s="54">
        <f t="shared" si="268"/>
        <v>2.1055382806696058E-4</v>
      </c>
      <c r="K1191" s="7" t="s">
        <v>12</v>
      </c>
      <c r="L1191" s="34" t="s">
        <v>1421</v>
      </c>
      <c r="N1191" s="2">
        <v>4.1399999999999997</v>
      </c>
      <c r="P1191" s="2">
        <v>4.1399999999999997</v>
      </c>
      <c r="R1191" s="2" t="str">
        <f t="shared" si="261"/>
        <v>OK</v>
      </c>
    </row>
    <row r="1192" spans="1:18">
      <c r="A1192" s="7" t="s">
        <v>1869</v>
      </c>
      <c r="B1192" s="13" t="s">
        <v>2515</v>
      </c>
      <c r="C1192" s="14" t="s">
        <v>84</v>
      </c>
      <c r="D1192" s="15">
        <v>800</v>
      </c>
      <c r="E1192" s="50">
        <f t="shared" si="269"/>
        <v>18.23</v>
      </c>
      <c r="F1192" s="51">
        <f t="shared" si="270"/>
        <v>14584</v>
      </c>
      <c r="G1192" s="51">
        <f t="shared" si="271"/>
        <v>23.33</v>
      </c>
      <c r="H1192" s="51">
        <f t="shared" si="272"/>
        <v>18664</v>
      </c>
      <c r="I1192" s="54">
        <f t="shared" si="268"/>
        <v>7.4286893138785491E-5</v>
      </c>
      <c r="K1192" s="7" t="s">
        <v>159</v>
      </c>
      <c r="L1192" s="34" t="s">
        <v>2514</v>
      </c>
      <c r="N1192" s="2">
        <v>18.28</v>
      </c>
      <c r="P1192" s="2">
        <v>18.28</v>
      </c>
      <c r="R1192" s="2" t="str">
        <f t="shared" si="261"/>
        <v>OK</v>
      </c>
    </row>
    <row r="1193" spans="1:18">
      <c r="A1193" s="7" t="s">
        <v>3071</v>
      </c>
      <c r="B1193" s="13" t="s">
        <v>1424</v>
      </c>
      <c r="C1193" s="14" t="s">
        <v>84</v>
      </c>
      <c r="D1193" s="15">
        <v>800</v>
      </c>
      <c r="E1193" s="50">
        <f t="shared" si="269"/>
        <v>17.97</v>
      </c>
      <c r="F1193" s="51">
        <f t="shared" si="270"/>
        <v>14376</v>
      </c>
      <c r="G1193" s="51">
        <f t="shared" si="271"/>
        <v>23</v>
      </c>
      <c r="H1193" s="51">
        <f t="shared" si="272"/>
        <v>18400</v>
      </c>
      <c r="I1193" s="54">
        <f t="shared" si="268"/>
        <v>7.3236114110247159E-5</v>
      </c>
      <c r="K1193" s="7" t="s">
        <v>12</v>
      </c>
      <c r="L1193" s="34" t="s">
        <v>1423</v>
      </c>
      <c r="N1193" s="2">
        <v>18.02</v>
      </c>
      <c r="P1193" s="2">
        <v>18.02</v>
      </c>
      <c r="R1193" s="2" t="str">
        <f t="shared" si="261"/>
        <v>OK</v>
      </c>
    </row>
    <row r="1194" spans="1:18">
      <c r="A1194" s="7" t="s">
        <v>3072</v>
      </c>
      <c r="B1194" s="13" t="s">
        <v>1430</v>
      </c>
      <c r="C1194" s="14" t="s">
        <v>58</v>
      </c>
      <c r="D1194" s="15">
        <v>20000</v>
      </c>
      <c r="E1194" s="50">
        <f t="shared" si="269"/>
        <v>9.0500000000000007</v>
      </c>
      <c r="F1194" s="51">
        <f t="shared" si="270"/>
        <v>181000</v>
      </c>
      <c r="G1194" s="51">
        <f t="shared" si="271"/>
        <v>11.58</v>
      </c>
      <c r="H1194" s="51">
        <f t="shared" si="272"/>
        <v>231600</v>
      </c>
      <c r="I1194" s="54">
        <f t="shared" si="268"/>
        <v>9.2181978412680661E-4</v>
      </c>
      <c r="K1194" s="7" t="s">
        <v>12</v>
      </c>
      <c r="L1194" s="34" t="s">
        <v>1429</v>
      </c>
      <c r="N1194" s="2">
        <v>9.08</v>
      </c>
      <c r="P1194" s="2">
        <v>9.08</v>
      </c>
      <c r="R1194" s="2" t="str">
        <f t="shared" si="261"/>
        <v>OK</v>
      </c>
    </row>
    <row r="1195" spans="1:18">
      <c r="A1195" s="7" t="s">
        <v>3073</v>
      </c>
      <c r="B1195" s="13" t="s">
        <v>2511</v>
      </c>
      <c r="C1195" s="14" t="s">
        <v>58</v>
      </c>
      <c r="D1195" s="15">
        <v>20000</v>
      </c>
      <c r="E1195" s="50">
        <f t="shared" si="269"/>
        <v>6.46</v>
      </c>
      <c r="F1195" s="51">
        <f t="shared" si="270"/>
        <v>129200</v>
      </c>
      <c r="G1195" s="51">
        <f t="shared" si="271"/>
        <v>8.27</v>
      </c>
      <c r="H1195" s="51">
        <f t="shared" si="272"/>
        <v>165400</v>
      </c>
      <c r="I1195" s="54">
        <f t="shared" si="268"/>
        <v>6.5832898227363484E-4</v>
      </c>
      <c r="K1195" s="7" t="s">
        <v>159</v>
      </c>
      <c r="L1195" s="34" t="s">
        <v>2510</v>
      </c>
      <c r="N1195" s="2">
        <v>6.48</v>
      </c>
      <c r="P1195" s="2">
        <v>6.48</v>
      </c>
      <c r="R1195" s="2" t="str">
        <f t="shared" si="261"/>
        <v>OK</v>
      </c>
    </row>
    <row r="1196" spans="1:18">
      <c r="A1196" s="7" t="s">
        <v>3074</v>
      </c>
      <c r="B1196" s="13" t="s">
        <v>1432</v>
      </c>
      <c r="C1196" s="14" t="s">
        <v>58</v>
      </c>
      <c r="D1196" s="15">
        <v>20000</v>
      </c>
      <c r="E1196" s="50">
        <f t="shared" si="269"/>
        <v>9.5</v>
      </c>
      <c r="F1196" s="51">
        <f t="shared" si="270"/>
        <v>190000</v>
      </c>
      <c r="G1196" s="51">
        <f t="shared" si="271"/>
        <v>12.16</v>
      </c>
      <c r="H1196" s="51">
        <f t="shared" si="272"/>
        <v>243200</v>
      </c>
      <c r="I1196" s="54">
        <f t="shared" si="268"/>
        <v>9.6799037780500598E-4</v>
      </c>
      <c r="K1196" s="7" t="s">
        <v>12</v>
      </c>
      <c r="L1196" s="34" t="s">
        <v>1431</v>
      </c>
      <c r="N1196" s="2">
        <v>9.5299999999999994</v>
      </c>
      <c r="P1196" s="2">
        <v>9.5299999999999994</v>
      </c>
      <c r="R1196" s="2" t="str">
        <f t="shared" si="261"/>
        <v>OK</v>
      </c>
    </row>
    <row r="1197" spans="1:18" ht="31.5">
      <c r="A1197" s="7" t="s">
        <v>3075</v>
      </c>
      <c r="B1197" s="13" t="s">
        <v>1428</v>
      </c>
      <c r="C1197" s="14" t="s">
        <v>58</v>
      </c>
      <c r="D1197" s="15">
        <v>20000</v>
      </c>
      <c r="E1197" s="50">
        <f t="shared" si="269"/>
        <v>8.81</v>
      </c>
      <c r="F1197" s="51">
        <f t="shared" si="270"/>
        <v>176200</v>
      </c>
      <c r="G1197" s="51">
        <f t="shared" si="271"/>
        <v>11.28</v>
      </c>
      <c r="H1197" s="51">
        <f t="shared" si="272"/>
        <v>225600</v>
      </c>
      <c r="I1197" s="54">
        <f t="shared" si="268"/>
        <v>8.9793844256911735E-4</v>
      </c>
      <c r="K1197" s="7" t="s">
        <v>12</v>
      </c>
      <c r="L1197" s="34" t="s">
        <v>1427</v>
      </c>
      <c r="N1197" s="2">
        <v>8.84</v>
      </c>
      <c r="P1197" s="2">
        <v>8.84</v>
      </c>
      <c r="R1197" s="2" t="str">
        <f t="shared" si="261"/>
        <v>OK</v>
      </c>
    </row>
    <row r="1198" spans="1:18">
      <c r="A1198" s="7" t="s">
        <v>3076</v>
      </c>
      <c r="B1198" s="13" t="s">
        <v>2513</v>
      </c>
      <c r="C1198" s="14" t="s">
        <v>58</v>
      </c>
      <c r="D1198" s="15">
        <v>15000</v>
      </c>
      <c r="E1198" s="50">
        <f t="shared" si="269"/>
        <v>21.94</v>
      </c>
      <c r="F1198" s="51">
        <f t="shared" si="270"/>
        <v>329100</v>
      </c>
      <c r="G1198" s="51">
        <f t="shared" si="271"/>
        <v>28.08</v>
      </c>
      <c r="H1198" s="51">
        <f t="shared" si="272"/>
        <v>421200</v>
      </c>
      <c r="I1198" s="54">
        <f t="shared" si="268"/>
        <v>1.6764701773497883E-3</v>
      </c>
      <c r="K1198" s="7" t="s">
        <v>159</v>
      </c>
      <c r="L1198" s="34" t="s">
        <v>2512</v>
      </c>
      <c r="N1198" s="2">
        <v>22.01</v>
      </c>
      <c r="P1198" s="2">
        <v>22.01</v>
      </c>
      <c r="R1198" s="2" t="str">
        <f t="shared" si="261"/>
        <v>OK</v>
      </c>
    </row>
    <row r="1199" spans="1:18" ht="31.5">
      <c r="A1199" s="7" t="s">
        <v>3821</v>
      </c>
      <c r="B1199" s="13" t="s">
        <v>1426</v>
      </c>
      <c r="C1199" s="14" t="s">
        <v>84</v>
      </c>
      <c r="D1199" s="15">
        <v>400</v>
      </c>
      <c r="E1199" s="50">
        <f t="shared" si="269"/>
        <v>20.010000000000002</v>
      </c>
      <c r="F1199" s="51">
        <f t="shared" si="270"/>
        <v>8004</v>
      </c>
      <c r="G1199" s="51">
        <f t="shared" si="271"/>
        <v>25.61</v>
      </c>
      <c r="H1199" s="51">
        <f t="shared" si="272"/>
        <v>10244</v>
      </c>
      <c r="I1199" s="54">
        <f t="shared" si="268"/>
        <v>4.0773410486161518E-5</v>
      </c>
      <c r="K1199" s="7" t="s">
        <v>12</v>
      </c>
      <c r="L1199" s="34" t="s">
        <v>1425</v>
      </c>
      <c r="N1199" s="2">
        <v>20.07</v>
      </c>
      <c r="P1199" s="2">
        <v>20.07</v>
      </c>
      <c r="R1199" s="2" t="str">
        <f t="shared" si="261"/>
        <v>OK</v>
      </c>
    </row>
    <row r="1200" spans="1:18">
      <c r="A1200" s="7" t="s">
        <v>3822</v>
      </c>
      <c r="B1200" s="13" t="s">
        <v>1434</v>
      </c>
      <c r="C1200" s="14" t="s">
        <v>84</v>
      </c>
      <c r="D1200" s="15">
        <v>800</v>
      </c>
      <c r="E1200" s="50">
        <f t="shared" si="269"/>
        <v>16.75</v>
      </c>
      <c r="F1200" s="51">
        <f t="shared" si="270"/>
        <v>13400</v>
      </c>
      <c r="G1200" s="51">
        <f t="shared" si="271"/>
        <v>21.44</v>
      </c>
      <c r="H1200" s="51">
        <f t="shared" si="272"/>
        <v>17152</v>
      </c>
      <c r="I1200" s="54">
        <f t="shared" si="268"/>
        <v>6.8268795066247787E-5</v>
      </c>
      <c r="K1200" s="7" t="s">
        <v>12</v>
      </c>
      <c r="L1200" s="34" t="s">
        <v>1433</v>
      </c>
      <c r="N1200" s="2">
        <v>16.8</v>
      </c>
      <c r="P1200" s="2">
        <v>16.8</v>
      </c>
      <c r="R1200" s="2" t="str">
        <f t="shared" si="261"/>
        <v>OK</v>
      </c>
    </row>
    <row r="1201" spans="1:18" ht="31.5">
      <c r="A1201" s="7" t="s">
        <v>3823</v>
      </c>
      <c r="B1201" s="13" t="s">
        <v>1480</v>
      </c>
      <c r="C1201" s="14" t="s">
        <v>58</v>
      </c>
      <c r="D1201" s="15">
        <v>600</v>
      </c>
      <c r="E1201" s="50">
        <f t="shared" si="269"/>
        <v>21.22</v>
      </c>
      <c r="F1201" s="51">
        <f t="shared" si="270"/>
        <v>12732</v>
      </c>
      <c r="G1201" s="51">
        <f t="shared" si="271"/>
        <v>27.16</v>
      </c>
      <c r="H1201" s="51">
        <f t="shared" si="272"/>
        <v>16296</v>
      </c>
      <c r="I1201" s="54">
        <f t="shared" si="268"/>
        <v>6.4861723670684115E-5</v>
      </c>
      <c r="K1201" s="7" t="s">
        <v>12</v>
      </c>
      <c r="L1201" s="34" t="s">
        <v>1479</v>
      </c>
      <c r="N1201" s="2">
        <v>21.28</v>
      </c>
      <c r="P1201" s="2">
        <v>21.28</v>
      </c>
      <c r="R1201" s="2" t="str">
        <f t="shared" si="261"/>
        <v>OK</v>
      </c>
    </row>
    <row r="1202" spans="1:18" ht="31.5">
      <c r="A1202" s="7" t="s">
        <v>3824</v>
      </c>
      <c r="B1202" s="13" t="s">
        <v>1454</v>
      </c>
      <c r="C1202" s="14" t="s">
        <v>58</v>
      </c>
      <c r="D1202" s="15">
        <v>200</v>
      </c>
      <c r="E1202" s="50">
        <f t="shared" si="269"/>
        <v>71.25</v>
      </c>
      <c r="F1202" s="51">
        <f t="shared" si="270"/>
        <v>14250</v>
      </c>
      <c r="G1202" s="51">
        <f t="shared" si="271"/>
        <v>91.2</v>
      </c>
      <c r="H1202" s="51">
        <f t="shared" si="272"/>
        <v>18240</v>
      </c>
      <c r="I1202" s="54">
        <f t="shared" si="268"/>
        <v>7.2599278335375446E-5</v>
      </c>
      <c r="K1202" s="7" t="s">
        <v>12</v>
      </c>
      <c r="L1202" s="34" t="s">
        <v>1453</v>
      </c>
      <c r="N1202" s="2">
        <v>71.459999999999994</v>
      </c>
      <c r="P1202" s="2">
        <v>71.459999999999994</v>
      </c>
      <c r="R1202" s="2" t="str">
        <f t="shared" si="261"/>
        <v>OK</v>
      </c>
    </row>
    <row r="1203" spans="1:18">
      <c r="A1203" s="7" t="s">
        <v>3825</v>
      </c>
      <c r="B1203" s="13" t="s">
        <v>2517</v>
      </c>
      <c r="C1203" s="14" t="s">
        <v>58</v>
      </c>
      <c r="D1203" s="15">
        <v>100</v>
      </c>
      <c r="E1203" s="50">
        <f t="shared" si="269"/>
        <v>268.64</v>
      </c>
      <c r="F1203" s="51">
        <f t="shared" si="270"/>
        <v>26864</v>
      </c>
      <c r="G1203" s="51">
        <f t="shared" si="271"/>
        <v>343.86</v>
      </c>
      <c r="H1203" s="51">
        <f t="shared" si="272"/>
        <v>34386</v>
      </c>
      <c r="I1203" s="54">
        <f t="shared" si="268"/>
        <v>1.3686396846711733E-4</v>
      </c>
      <c r="K1203" s="7" t="s">
        <v>159</v>
      </c>
      <c r="L1203" s="34" t="s">
        <v>2516</v>
      </c>
      <c r="N1203" s="2">
        <v>269.45</v>
      </c>
      <c r="P1203" s="2">
        <v>269.45</v>
      </c>
      <c r="R1203" s="2" t="str">
        <f t="shared" si="261"/>
        <v>OK</v>
      </c>
    </row>
    <row r="1204" spans="1:18">
      <c r="A1204" s="7" t="s">
        <v>3826</v>
      </c>
      <c r="B1204" s="13" t="s">
        <v>1472</v>
      </c>
      <c r="C1204" s="14" t="s">
        <v>58</v>
      </c>
      <c r="D1204" s="15">
        <v>20000</v>
      </c>
      <c r="E1204" s="50">
        <f t="shared" si="269"/>
        <v>23.44</v>
      </c>
      <c r="F1204" s="51">
        <f t="shared" si="270"/>
        <v>468800</v>
      </c>
      <c r="G1204" s="51">
        <f t="shared" si="271"/>
        <v>30</v>
      </c>
      <c r="H1204" s="51">
        <f t="shared" si="272"/>
        <v>600000</v>
      </c>
      <c r="I1204" s="54">
        <f t="shared" si="268"/>
        <v>2.3881341557689291E-3</v>
      </c>
      <c r="K1204" s="7" t="s">
        <v>12</v>
      </c>
      <c r="L1204" s="34" t="s">
        <v>1471</v>
      </c>
      <c r="N1204" s="2">
        <v>23.51</v>
      </c>
      <c r="P1204" s="2">
        <v>23.51</v>
      </c>
      <c r="R1204" s="2" t="str">
        <f t="shared" si="261"/>
        <v>OK</v>
      </c>
    </row>
    <row r="1205" spans="1:18" ht="31.5">
      <c r="A1205" s="7" t="s">
        <v>3827</v>
      </c>
      <c r="B1205" s="13" t="s">
        <v>1470</v>
      </c>
      <c r="C1205" s="14" t="s">
        <v>58</v>
      </c>
      <c r="D1205" s="15">
        <v>20000</v>
      </c>
      <c r="E1205" s="50">
        <f t="shared" si="269"/>
        <v>28.47</v>
      </c>
      <c r="F1205" s="51">
        <f t="shared" si="270"/>
        <v>569400</v>
      </c>
      <c r="G1205" s="51">
        <f t="shared" si="271"/>
        <v>36.44</v>
      </c>
      <c r="H1205" s="51">
        <f t="shared" si="272"/>
        <v>728800</v>
      </c>
      <c r="I1205" s="54">
        <f t="shared" si="268"/>
        <v>2.9007869545406594E-3</v>
      </c>
      <c r="K1205" s="7" t="s">
        <v>12</v>
      </c>
      <c r="L1205" s="34" t="s">
        <v>1469</v>
      </c>
      <c r="N1205" s="2">
        <v>28.56</v>
      </c>
      <c r="P1205" s="2">
        <v>28.56</v>
      </c>
      <c r="R1205" s="2" t="str">
        <f t="shared" si="261"/>
        <v>OK</v>
      </c>
    </row>
    <row r="1206" spans="1:18">
      <c r="A1206" s="7" t="s">
        <v>3828</v>
      </c>
      <c r="B1206" s="13" t="s">
        <v>2519</v>
      </c>
      <c r="C1206" s="14" t="s">
        <v>58</v>
      </c>
      <c r="D1206" s="15">
        <v>20000</v>
      </c>
      <c r="E1206" s="50">
        <f t="shared" si="269"/>
        <v>28.45</v>
      </c>
      <c r="F1206" s="51">
        <f t="shared" si="270"/>
        <v>569000</v>
      </c>
      <c r="G1206" s="51">
        <f t="shared" si="271"/>
        <v>36.42</v>
      </c>
      <c r="H1206" s="51">
        <f t="shared" si="272"/>
        <v>728400</v>
      </c>
      <c r="I1206" s="54">
        <f t="shared" si="268"/>
        <v>2.8991948651034801E-3</v>
      </c>
      <c r="K1206" s="7" t="s">
        <v>159</v>
      </c>
      <c r="L1206" s="34" t="s">
        <v>2518</v>
      </c>
      <c r="N1206" s="2">
        <v>28.54</v>
      </c>
      <c r="P1206" s="2">
        <v>28.54</v>
      </c>
      <c r="R1206" s="2" t="str">
        <f t="shared" si="261"/>
        <v>OK</v>
      </c>
    </row>
    <row r="1207" spans="1:18">
      <c r="A1207" s="7" t="s">
        <v>3829</v>
      </c>
      <c r="B1207" s="13" t="s">
        <v>1440</v>
      </c>
      <c r="C1207" s="14" t="s">
        <v>177</v>
      </c>
      <c r="D1207" s="15">
        <v>300</v>
      </c>
      <c r="E1207" s="50">
        <f t="shared" si="269"/>
        <v>50.11</v>
      </c>
      <c r="F1207" s="51">
        <f t="shared" si="270"/>
        <v>15033</v>
      </c>
      <c r="G1207" s="51">
        <f t="shared" si="271"/>
        <v>64.14</v>
      </c>
      <c r="H1207" s="51">
        <f t="shared" si="272"/>
        <v>19242</v>
      </c>
      <c r="I1207" s="54">
        <f t="shared" si="268"/>
        <v>7.6587462375509561E-5</v>
      </c>
      <c r="K1207" s="7" t="s">
        <v>159</v>
      </c>
      <c r="L1207" s="34" t="s">
        <v>1439</v>
      </c>
      <c r="N1207" s="2">
        <v>50.26</v>
      </c>
      <c r="P1207" s="2">
        <v>50.26</v>
      </c>
      <c r="R1207" s="2" t="str">
        <f t="shared" si="261"/>
        <v>OK</v>
      </c>
    </row>
    <row r="1208" spans="1:18">
      <c r="A1208" s="7" t="s">
        <v>3830</v>
      </c>
      <c r="B1208" s="13" t="s">
        <v>2507</v>
      </c>
      <c r="C1208" s="14" t="s">
        <v>58</v>
      </c>
      <c r="D1208" s="15">
        <v>5000</v>
      </c>
      <c r="E1208" s="50">
        <f t="shared" si="269"/>
        <v>54.53</v>
      </c>
      <c r="F1208" s="51">
        <f t="shared" si="270"/>
        <v>272650</v>
      </c>
      <c r="G1208" s="51">
        <f t="shared" si="271"/>
        <v>69.8</v>
      </c>
      <c r="H1208" s="51">
        <f t="shared" si="272"/>
        <v>349000</v>
      </c>
      <c r="I1208" s="54">
        <f t="shared" si="268"/>
        <v>1.389098033938927E-3</v>
      </c>
      <c r="K1208" s="7" t="s">
        <v>159</v>
      </c>
      <c r="L1208" s="34" t="s">
        <v>2506</v>
      </c>
      <c r="N1208" s="2">
        <v>54.69</v>
      </c>
      <c r="P1208" s="2">
        <v>54.69</v>
      </c>
      <c r="R1208" s="2" t="str">
        <f t="shared" si="261"/>
        <v>OK</v>
      </c>
    </row>
    <row r="1209" spans="1:18">
      <c r="A1209" s="7" t="s">
        <v>3831</v>
      </c>
      <c r="B1209" s="13" t="s">
        <v>2509</v>
      </c>
      <c r="C1209" s="14" t="s">
        <v>58</v>
      </c>
      <c r="D1209" s="15">
        <v>5000</v>
      </c>
      <c r="E1209" s="50">
        <f t="shared" si="269"/>
        <v>54.28</v>
      </c>
      <c r="F1209" s="51">
        <f t="shared" si="270"/>
        <v>271400</v>
      </c>
      <c r="G1209" s="51">
        <f t="shared" si="271"/>
        <v>69.48</v>
      </c>
      <c r="H1209" s="51">
        <f t="shared" si="272"/>
        <v>347400</v>
      </c>
      <c r="I1209" s="54">
        <f t="shared" si="268"/>
        <v>1.38272967619021E-3</v>
      </c>
      <c r="K1209" s="7" t="s">
        <v>159</v>
      </c>
      <c r="L1209" s="34" t="s">
        <v>2508</v>
      </c>
      <c r="N1209" s="2">
        <v>54.44</v>
      </c>
      <c r="P1209" s="2">
        <v>54.44</v>
      </c>
      <c r="R1209" s="2" t="str">
        <f t="shared" si="261"/>
        <v>OK</v>
      </c>
    </row>
    <row r="1210" spans="1:18">
      <c r="A1210" s="7" t="s">
        <v>3832</v>
      </c>
      <c r="B1210" s="13" t="s">
        <v>1442</v>
      </c>
      <c r="C1210" s="14" t="s">
        <v>58</v>
      </c>
      <c r="D1210" s="15">
        <v>1100</v>
      </c>
      <c r="E1210" s="50">
        <f t="shared" si="269"/>
        <v>210.08</v>
      </c>
      <c r="F1210" s="51">
        <f t="shared" si="270"/>
        <v>231088</v>
      </c>
      <c r="G1210" s="51">
        <f t="shared" si="271"/>
        <v>268.89999999999998</v>
      </c>
      <c r="H1210" s="51">
        <f t="shared" si="272"/>
        <v>295790</v>
      </c>
      <c r="I1210" s="54">
        <f t="shared" si="268"/>
        <v>1.1773103365581526E-3</v>
      </c>
      <c r="K1210" s="7" t="s">
        <v>12</v>
      </c>
      <c r="L1210" s="34" t="s">
        <v>1441</v>
      </c>
      <c r="N1210" s="2">
        <v>210.71</v>
      </c>
      <c r="P1210" s="2">
        <v>210.71</v>
      </c>
      <c r="R1210" s="2" t="str">
        <f t="shared" si="261"/>
        <v>OK</v>
      </c>
    </row>
    <row r="1211" spans="1:18" ht="31.5">
      <c r="A1211" s="7" t="s">
        <v>3833</v>
      </c>
      <c r="B1211" s="13" t="s">
        <v>1444</v>
      </c>
      <c r="C1211" s="14" t="s">
        <v>58</v>
      </c>
      <c r="D1211" s="15">
        <v>600</v>
      </c>
      <c r="E1211" s="50">
        <f t="shared" si="269"/>
        <v>57.67</v>
      </c>
      <c r="F1211" s="51">
        <f t="shared" si="270"/>
        <v>34602</v>
      </c>
      <c r="G1211" s="51">
        <f t="shared" si="271"/>
        <v>73.819999999999993</v>
      </c>
      <c r="H1211" s="51">
        <f t="shared" si="272"/>
        <v>44292</v>
      </c>
      <c r="I1211" s="54">
        <f t="shared" si="268"/>
        <v>1.7629206337886234E-4</v>
      </c>
      <c r="K1211" s="7" t="s">
        <v>12</v>
      </c>
      <c r="L1211" s="34" t="s">
        <v>1443</v>
      </c>
      <c r="N1211" s="2">
        <v>57.84</v>
      </c>
      <c r="P1211" s="2">
        <v>57.84</v>
      </c>
      <c r="R1211" s="2" t="str">
        <f t="shared" si="261"/>
        <v>OK</v>
      </c>
    </row>
    <row r="1212" spans="1:18" ht="31.5">
      <c r="A1212" s="7" t="s">
        <v>3834</v>
      </c>
      <c r="B1212" s="13" t="s">
        <v>1446</v>
      </c>
      <c r="C1212" s="14" t="s">
        <v>58</v>
      </c>
      <c r="D1212" s="15">
        <v>600</v>
      </c>
      <c r="E1212" s="50">
        <f t="shared" si="269"/>
        <v>60.28</v>
      </c>
      <c r="F1212" s="51">
        <f t="shared" si="270"/>
        <v>36168</v>
      </c>
      <c r="G1212" s="51">
        <f t="shared" si="271"/>
        <v>77.16</v>
      </c>
      <c r="H1212" s="51">
        <f t="shared" si="272"/>
        <v>46296</v>
      </c>
      <c r="I1212" s="54">
        <f t="shared" si="268"/>
        <v>1.8426843145913057E-4</v>
      </c>
      <c r="K1212" s="7" t="s">
        <v>12</v>
      </c>
      <c r="L1212" s="34" t="s">
        <v>1445</v>
      </c>
      <c r="N1212" s="2">
        <v>60.46</v>
      </c>
      <c r="P1212" s="2">
        <v>60.46</v>
      </c>
      <c r="R1212" s="2" t="str">
        <f t="shared" si="261"/>
        <v>OK</v>
      </c>
    </row>
    <row r="1213" spans="1:18" ht="31.5">
      <c r="A1213" s="7" t="s">
        <v>3835</v>
      </c>
      <c r="B1213" s="13" t="s">
        <v>1460</v>
      </c>
      <c r="C1213" s="14" t="s">
        <v>58</v>
      </c>
      <c r="D1213" s="15">
        <v>100</v>
      </c>
      <c r="E1213" s="50">
        <f t="shared" si="269"/>
        <v>282.58</v>
      </c>
      <c r="F1213" s="51">
        <f t="shared" si="270"/>
        <v>28258</v>
      </c>
      <c r="G1213" s="51">
        <f t="shared" si="271"/>
        <v>361.7</v>
      </c>
      <c r="H1213" s="51">
        <f t="shared" si="272"/>
        <v>36170</v>
      </c>
      <c r="I1213" s="54">
        <f t="shared" si="268"/>
        <v>1.4396468735693694E-4</v>
      </c>
      <c r="K1213" s="7" t="s">
        <v>12</v>
      </c>
      <c r="L1213" s="34" t="s">
        <v>1459</v>
      </c>
      <c r="N1213" s="2">
        <v>283.43</v>
      </c>
      <c r="P1213" s="2">
        <v>283.43</v>
      </c>
      <c r="R1213" s="2" t="str">
        <f t="shared" si="261"/>
        <v>OK</v>
      </c>
    </row>
    <row r="1214" spans="1:18" ht="31.5">
      <c r="A1214" s="7" t="s">
        <v>3836</v>
      </c>
      <c r="B1214" s="13" t="s">
        <v>1462</v>
      </c>
      <c r="C1214" s="14" t="s">
        <v>58</v>
      </c>
      <c r="D1214" s="15">
        <v>100</v>
      </c>
      <c r="E1214" s="50">
        <f t="shared" si="269"/>
        <v>189.24</v>
      </c>
      <c r="F1214" s="51">
        <f t="shared" si="270"/>
        <v>18924</v>
      </c>
      <c r="G1214" s="51">
        <f t="shared" si="271"/>
        <v>242.23</v>
      </c>
      <c r="H1214" s="51">
        <f t="shared" si="272"/>
        <v>24223</v>
      </c>
      <c r="I1214" s="54">
        <f t="shared" si="268"/>
        <v>9.641295609198462E-5</v>
      </c>
      <c r="K1214" s="7" t="s">
        <v>12</v>
      </c>
      <c r="L1214" s="34" t="s">
        <v>1461</v>
      </c>
      <c r="N1214" s="2">
        <v>189.81</v>
      </c>
      <c r="P1214" s="2">
        <v>189.81</v>
      </c>
      <c r="R1214" s="2" t="str">
        <f t="shared" si="261"/>
        <v>OK</v>
      </c>
    </row>
    <row r="1215" spans="1:18" ht="31.5">
      <c r="A1215" s="7" t="s">
        <v>3837</v>
      </c>
      <c r="B1215" s="13" t="s">
        <v>1464</v>
      </c>
      <c r="C1215" s="14" t="s">
        <v>58</v>
      </c>
      <c r="D1215" s="21">
        <v>5000</v>
      </c>
      <c r="E1215" s="50">
        <f t="shared" si="269"/>
        <v>73.489999999999995</v>
      </c>
      <c r="F1215" s="51">
        <f t="shared" si="270"/>
        <v>367450</v>
      </c>
      <c r="G1215" s="51">
        <f t="shared" si="271"/>
        <v>94.07</v>
      </c>
      <c r="H1215" s="51">
        <f t="shared" si="272"/>
        <v>470350</v>
      </c>
      <c r="I1215" s="54">
        <f t="shared" si="268"/>
        <v>1.872098166943193E-3</v>
      </c>
      <c r="K1215" s="7" t="s">
        <v>12</v>
      </c>
      <c r="L1215" s="34" t="s">
        <v>1463</v>
      </c>
      <c r="N1215" s="2">
        <v>73.709999999999994</v>
      </c>
      <c r="P1215" s="2">
        <v>73.709999999999994</v>
      </c>
      <c r="R1215" s="2" t="str">
        <f t="shared" si="261"/>
        <v>OK</v>
      </c>
    </row>
    <row r="1216" spans="1:18" ht="31.5">
      <c r="A1216" s="7" t="s">
        <v>3838</v>
      </c>
      <c r="B1216" s="13" t="s">
        <v>1466</v>
      </c>
      <c r="C1216" s="14" t="s">
        <v>58</v>
      </c>
      <c r="D1216" s="21">
        <v>5000</v>
      </c>
      <c r="E1216" s="50">
        <f t="shared" si="269"/>
        <v>82.43</v>
      </c>
      <c r="F1216" s="51">
        <f t="shared" si="270"/>
        <v>412150</v>
      </c>
      <c r="G1216" s="51">
        <f t="shared" si="271"/>
        <v>105.51</v>
      </c>
      <c r="H1216" s="51">
        <f t="shared" si="272"/>
        <v>527550</v>
      </c>
      <c r="I1216" s="54">
        <f t="shared" si="268"/>
        <v>2.0997669564598309E-3</v>
      </c>
      <c r="K1216" s="7" t="s">
        <v>12</v>
      </c>
      <c r="L1216" s="34" t="s">
        <v>1465</v>
      </c>
      <c r="N1216" s="2">
        <v>82.68</v>
      </c>
      <c r="P1216" s="2">
        <v>82.68</v>
      </c>
      <c r="R1216" s="2" t="str">
        <f t="shared" si="261"/>
        <v>OK</v>
      </c>
    </row>
    <row r="1217" spans="1:18" ht="31.5">
      <c r="A1217" s="7" t="s">
        <v>3839</v>
      </c>
      <c r="B1217" s="13" t="s">
        <v>1436</v>
      </c>
      <c r="C1217" s="14" t="s">
        <v>58</v>
      </c>
      <c r="D1217" s="15">
        <v>12000</v>
      </c>
      <c r="E1217" s="50">
        <f t="shared" si="269"/>
        <v>15.41</v>
      </c>
      <c r="F1217" s="51">
        <f t="shared" si="270"/>
        <v>184920</v>
      </c>
      <c r="G1217" s="51">
        <f t="shared" si="271"/>
        <v>19.72</v>
      </c>
      <c r="H1217" s="51">
        <f t="shared" si="272"/>
        <v>236640</v>
      </c>
      <c r="I1217" s="54">
        <f t="shared" si="268"/>
        <v>9.418801110352657E-4</v>
      </c>
      <c r="K1217" s="7" t="s">
        <v>1834</v>
      </c>
      <c r="L1217" s="34" t="s">
        <v>1435</v>
      </c>
      <c r="N1217" s="2">
        <v>15.46</v>
      </c>
      <c r="P1217" s="2">
        <v>15.46</v>
      </c>
      <c r="R1217" s="2" t="str">
        <f t="shared" si="261"/>
        <v>OK</v>
      </c>
    </row>
    <row r="1218" spans="1:18" ht="31.5">
      <c r="A1218" s="7" t="s">
        <v>3840</v>
      </c>
      <c r="B1218" s="13" t="s">
        <v>1438</v>
      </c>
      <c r="C1218" s="14" t="s">
        <v>58</v>
      </c>
      <c r="D1218" s="15">
        <v>12000</v>
      </c>
      <c r="E1218" s="50">
        <f t="shared" si="269"/>
        <v>17.84</v>
      </c>
      <c r="F1218" s="51">
        <f t="shared" si="270"/>
        <v>214080</v>
      </c>
      <c r="G1218" s="51">
        <f t="shared" si="271"/>
        <v>22.84</v>
      </c>
      <c r="H1218" s="51">
        <f t="shared" si="272"/>
        <v>274080</v>
      </c>
      <c r="I1218" s="54">
        <f t="shared" si="268"/>
        <v>1.0908996823552467E-3</v>
      </c>
      <c r="K1218" s="7" t="s">
        <v>1834</v>
      </c>
      <c r="L1218" s="34" t="s">
        <v>1437</v>
      </c>
      <c r="N1218" s="2">
        <v>17.89</v>
      </c>
      <c r="P1218" s="2">
        <v>17.89</v>
      </c>
      <c r="R1218" s="2" t="str">
        <f t="shared" si="261"/>
        <v>OK</v>
      </c>
    </row>
    <row r="1219" spans="1:18" ht="31.5">
      <c r="A1219" s="7" t="s">
        <v>3841</v>
      </c>
      <c r="B1219" s="13" t="s">
        <v>1474</v>
      </c>
      <c r="C1219" s="14" t="s">
        <v>58</v>
      </c>
      <c r="D1219" s="15">
        <v>2000</v>
      </c>
      <c r="E1219" s="50">
        <f t="shared" si="269"/>
        <v>21.83</v>
      </c>
      <c r="F1219" s="51">
        <f t="shared" si="270"/>
        <v>43660</v>
      </c>
      <c r="G1219" s="51">
        <f t="shared" si="271"/>
        <v>27.94</v>
      </c>
      <c r="H1219" s="51">
        <f t="shared" si="272"/>
        <v>55880</v>
      </c>
      <c r="I1219" s="54">
        <f t="shared" si="268"/>
        <v>2.2241489437394626E-4</v>
      </c>
      <c r="K1219" s="7" t="s">
        <v>12</v>
      </c>
      <c r="L1219" s="34" t="s">
        <v>1473</v>
      </c>
      <c r="N1219" s="2">
        <v>21.9</v>
      </c>
      <c r="P1219" s="2">
        <v>21.9</v>
      </c>
      <c r="R1219" s="2" t="str">
        <f t="shared" si="261"/>
        <v>OK</v>
      </c>
    </row>
    <row r="1220" spans="1:18">
      <c r="A1220" s="7" t="s">
        <v>3842</v>
      </c>
      <c r="B1220" s="13" t="s">
        <v>1476</v>
      </c>
      <c r="C1220" s="14" t="s">
        <v>58</v>
      </c>
      <c r="D1220" s="15">
        <v>2000</v>
      </c>
      <c r="E1220" s="50">
        <f t="shared" si="269"/>
        <v>23.28</v>
      </c>
      <c r="F1220" s="51">
        <f t="shared" si="270"/>
        <v>46560</v>
      </c>
      <c r="G1220" s="51">
        <f t="shared" si="271"/>
        <v>29.8</v>
      </c>
      <c r="H1220" s="51">
        <f t="shared" si="272"/>
        <v>59600</v>
      </c>
      <c r="I1220" s="54">
        <f t="shared" si="268"/>
        <v>2.3722132613971362E-4</v>
      </c>
      <c r="K1220" s="7" t="s">
        <v>12</v>
      </c>
      <c r="L1220" s="34" t="s">
        <v>1475</v>
      </c>
      <c r="N1220" s="2">
        <v>23.35</v>
      </c>
      <c r="P1220" s="2">
        <v>23.35</v>
      </c>
      <c r="R1220" s="2" t="str">
        <f t="shared" si="261"/>
        <v>OK</v>
      </c>
    </row>
    <row r="1221" spans="1:18">
      <c r="A1221" s="7" t="s">
        <v>3843</v>
      </c>
      <c r="B1221" s="13" t="s">
        <v>1419</v>
      </c>
      <c r="C1221" s="14" t="s">
        <v>58</v>
      </c>
      <c r="D1221" s="15">
        <v>120</v>
      </c>
      <c r="E1221" s="50">
        <f t="shared" si="269"/>
        <v>53.79</v>
      </c>
      <c r="F1221" s="51">
        <f t="shared" si="270"/>
        <v>6454.8</v>
      </c>
      <c r="G1221" s="51">
        <f t="shared" si="271"/>
        <v>68.849999999999994</v>
      </c>
      <c r="H1221" s="51">
        <f t="shared" si="272"/>
        <v>8262</v>
      </c>
      <c r="I1221" s="54">
        <f t="shared" si="268"/>
        <v>3.2884607324938155E-5</v>
      </c>
      <c r="K1221" s="7" t="s">
        <v>159</v>
      </c>
      <c r="L1221" s="34" t="s">
        <v>2505</v>
      </c>
      <c r="N1221" s="2">
        <v>53.95</v>
      </c>
      <c r="P1221" s="2">
        <v>53.95</v>
      </c>
      <c r="R1221" s="2" t="str">
        <f t="shared" si="261"/>
        <v>OK</v>
      </c>
    </row>
    <row r="1222" spans="1:18" ht="31.5">
      <c r="A1222" s="7" t="s">
        <v>3844</v>
      </c>
      <c r="B1222" s="13" t="s">
        <v>1452</v>
      </c>
      <c r="C1222" s="14" t="s">
        <v>58</v>
      </c>
      <c r="D1222" s="15">
        <v>600</v>
      </c>
      <c r="E1222" s="50">
        <f t="shared" si="269"/>
        <v>97.48</v>
      </c>
      <c r="F1222" s="51">
        <f t="shared" si="270"/>
        <v>58488</v>
      </c>
      <c r="G1222" s="51">
        <f t="shared" si="271"/>
        <v>124.77</v>
      </c>
      <c r="H1222" s="51">
        <f t="shared" si="272"/>
        <v>74862</v>
      </c>
      <c r="I1222" s="54">
        <f t="shared" si="268"/>
        <v>2.979674986152893E-4</v>
      </c>
      <c r="K1222" s="7" t="s">
        <v>12</v>
      </c>
      <c r="L1222" s="34" t="s">
        <v>1451</v>
      </c>
      <c r="N1222" s="2">
        <v>97.77</v>
      </c>
      <c r="P1222" s="2">
        <v>97.77</v>
      </c>
      <c r="R1222" s="2" t="str">
        <f t="shared" ref="R1222:R1285" si="273">IF(E1222&lt;=P1222,"OK","ERRO")</f>
        <v>OK</v>
      </c>
    </row>
    <row r="1223" spans="1:18" ht="63">
      <c r="A1223" s="7" t="s">
        <v>3845</v>
      </c>
      <c r="B1223" s="13" t="s">
        <v>1448</v>
      </c>
      <c r="C1223" s="14" t="s">
        <v>58</v>
      </c>
      <c r="D1223" s="21">
        <v>1600</v>
      </c>
      <c r="E1223" s="50">
        <f t="shared" si="269"/>
        <v>53.22</v>
      </c>
      <c r="F1223" s="51">
        <f t="shared" si="270"/>
        <v>85152</v>
      </c>
      <c r="G1223" s="51">
        <f t="shared" si="271"/>
        <v>68.12</v>
      </c>
      <c r="H1223" s="51">
        <f t="shared" si="272"/>
        <v>108992</v>
      </c>
      <c r="I1223" s="54">
        <f t="shared" si="268"/>
        <v>4.338125298426119E-4</v>
      </c>
      <c r="K1223" s="7" t="s">
        <v>1834</v>
      </c>
      <c r="L1223" s="34" t="s">
        <v>1447</v>
      </c>
      <c r="N1223" s="2">
        <v>53.38</v>
      </c>
      <c r="P1223" s="2">
        <v>53.38</v>
      </c>
      <c r="R1223" s="2" t="str">
        <f t="shared" si="273"/>
        <v>OK</v>
      </c>
    </row>
    <row r="1224" spans="1:18" ht="63">
      <c r="A1224" s="7" t="s">
        <v>3846</v>
      </c>
      <c r="B1224" s="13" t="s">
        <v>1450</v>
      </c>
      <c r="C1224" s="14" t="s">
        <v>58</v>
      </c>
      <c r="D1224" s="21">
        <v>1600</v>
      </c>
      <c r="E1224" s="50">
        <f t="shared" si="269"/>
        <v>44.76</v>
      </c>
      <c r="F1224" s="51">
        <f t="shared" si="270"/>
        <v>71616</v>
      </c>
      <c r="G1224" s="51">
        <f t="shared" si="271"/>
        <v>57.29</v>
      </c>
      <c r="H1224" s="51">
        <f t="shared" si="272"/>
        <v>91664</v>
      </c>
      <c r="I1224" s="54">
        <f t="shared" si="268"/>
        <v>3.6484321542400519E-4</v>
      </c>
      <c r="K1224" s="7" t="s">
        <v>1834</v>
      </c>
      <c r="L1224" s="34" t="s">
        <v>1449</v>
      </c>
      <c r="N1224" s="2">
        <v>44.89</v>
      </c>
      <c r="P1224" s="2">
        <v>44.89</v>
      </c>
      <c r="R1224" s="2" t="str">
        <f t="shared" si="273"/>
        <v>OK</v>
      </c>
    </row>
    <row r="1225" spans="1:18">
      <c r="A1225" s="7" t="s">
        <v>3847</v>
      </c>
      <c r="B1225" s="13" t="s">
        <v>1468</v>
      </c>
      <c r="C1225" s="14" t="s">
        <v>58</v>
      </c>
      <c r="D1225" s="15">
        <v>400</v>
      </c>
      <c r="E1225" s="50">
        <f t="shared" si="269"/>
        <v>96.6</v>
      </c>
      <c r="F1225" s="51">
        <f t="shared" si="270"/>
        <v>38640</v>
      </c>
      <c r="G1225" s="51">
        <f t="shared" si="271"/>
        <v>123.65</v>
      </c>
      <c r="H1225" s="51">
        <f t="shared" si="272"/>
        <v>49460</v>
      </c>
      <c r="I1225" s="54">
        <f t="shared" si="268"/>
        <v>1.9686185890721873E-4</v>
      </c>
      <c r="K1225" s="7" t="s">
        <v>12</v>
      </c>
      <c r="L1225" s="34" t="s">
        <v>1467</v>
      </c>
      <c r="N1225" s="2">
        <v>96.89</v>
      </c>
      <c r="P1225" s="2">
        <v>96.89</v>
      </c>
      <c r="R1225" s="2" t="str">
        <f t="shared" si="273"/>
        <v>OK</v>
      </c>
    </row>
    <row r="1226" spans="1:18" ht="63">
      <c r="A1226" s="7" t="s">
        <v>3848</v>
      </c>
      <c r="B1226" s="13" t="s">
        <v>1478</v>
      </c>
      <c r="C1226" s="14" t="s">
        <v>58</v>
      </c>
      <c r="D1226" s="15">
        <v>700</v>
      </c>
      <c r="E1226" s="50">
        <f t="shared" si="269"/>
        <v>43.87</v>
      </c>
      <c r="F1226" s="51">
        <f t="shared" si="270"/>
        <v>30709</v>
      </c>
      <c r="G1226" s="51">
        <f t="shared" si="271"/>
        <v>56.15</v>
      </c>
      <c r="H1226" s="51">
        <f t="shared" si="272"/>
        <v>39305</v>
      </c>
      <c r="I1226" s="54">
        <f t="shared" si="268"/>
        <v>1.564426883208296E-4</v>
      </c>
      <c r="K1226" s="7" t="s">
        <v>12</v>
      </c>
      <c r="L1226" s="34" t="s">
        <v>1477</v>
      </c>
      <c r="N1226" s="2">
        <v>44</v>
      </c>
      <c r="P1226" s="2">
        <v>44</v>
      </c>
      <c r="R1226" s="2" t="str">
        <f t="shared" si="273"/>
        <v>OK</v>
      </c>
    </row>
    <row r="1227" spans="1:18" ht="31.5">
      <c r="A1227" s="7" t="s">
        <v>3849</v>
      </c>
      <c r="B1227" s="13" t="s">
        <v>1458</v>
      </c>
      <c r="C1227" s="14" t="s">
        <v>58</v>
      </c>
      <c r="D1227" s="15">
        <v>200</v>
      </c>
      <c r="E1227" s="50">
        <f t="shared" si="269"/>
        <v>36.31</v>
      </c>
      <c r="F1227" s="51">
        <f t="shared" si="270"/>
        <v>7262</v>
      </c>
      <c r="G1227" s="51">
        <f t="shared" si="271"/>
        <v>46.48</v>
      </c>
      <c r="H1227" s="51">
        <f t="shared" si="272"/>
        <v>9296</v>
      </c>
      <c r="I1227" s="54">
        <f t="shared" si="268"/>
        <v>3.7000158520046609E-5</v>
      </c>
      <c r="K1227" s="7" t="s">
        <v>12</v>
      </c>
      <c r="L1227" s="34" t="s">
        <v>1457</v>
      </c>
      <c r="N1227" s="2">
        <v>36.42</v>
      </c>
      <c r="P1227" s="2">
        <v>36.42</v>
      </c>
      <c r="R1227" s="2" t="str">
        <f t="shared" si="273"/>
        <v>OK</v>
      </c>
    </row>
    <row r="1228" spans="1:18" ht="31.5">
      <c r="A1228" s="7" t="s">
        <v>3850</v>
      </c>
      <c r="B1228" s="17" t="s">
        <v>1456</v>
      </c>
      <c r="C1228" s="18" t="s">
        <v>58</v>
      </c>
      <c r="D1228" s="19">
        <v>200</v>
      </c>
      <c r="E1228" s="50">
        <f t="shared" si="269"/>
        <v>14.48</v>
      </c>
      <c r="F1228" s="51">
        <f t="shared" si="270"/>
        <v>2896</v>
      </c>
      <c r="G1228" s="51">
        <f t="shared" si="271"/>
        <v>18.53</v>
      </c>
      <c r="H1228" s="51">
        <f t="shared" si="272"/>
        <v>3706</v>
      </c>
      <c r="I1228" s="54">
        <f t="shared" si="268"/>
        <v>1.4750708635466085E-5</v>
      </c>
      <c r="K1228" s="7" t="s">
        <v>1834</v>
      </c>
      <c r="L1228" s="35" t="s">
        <v>1455</v>
      </c>
      <c r="N1228" s="2">
        <v>14.52</v>
      </c>
      <c r="P1228" s="2">
        <v>14.52</v>
      </c>
      <c r="R1228" s="2" t="str">
        <f t="shared" si="273"/>
        <v>OK</v>
      </c>
    </row>
    <row r="1229" spans="1:18">
      <c r="A1229" s="3">
        <v>50</v>
      </c>
      <c r="B1229" s="36" t="s">
        <v>1500</v>
      </c>
      <c r="C1229" s="20" t="s">
        <v>56</v>
      </c>
      <c r="D1229" s="6" t="s">
        <v>56</v>
      </c>
      <c r="E1229" s="6"/>
      <c r="F1229" s="6"/>
      <c r="G1229" s="6"/>
      <c r="H1229" s="61">
        <f>SUM(H1230:H1270)</f>
        <v>4417954.8</v>
      </c>
      <c r="I1229" s="62">
        <f t="shared" si="268"/>
        <v>1.7584447927538813E-2</v>
      </c>
      <c r="K1229" s="4"/>
      <c r="L1229" s="5"/>
      <c r="R1229" s="2" t="str">
        <f t="shared" si="273"/>
        <v>OK</v>
      </c>
    </row>
    <row r="1230" spans="1:18" ht="47.25">
      <c r="A1230" s="7" t="s">
        <v>1871</v>
      </c>
      <c r="B1230" s="9" t="s">
        <v>1503</v>
      </c>
      <c r="C1230" s="10" t="s">
        <v>84</v>
      </c>
      <c r="D1230" s="22">
        <v>2000</v>
      </c>
      <c r="E1230" s="50">
        <f t="shared" ref="E1230:E1270" si="274">ROUND(N1230*$N$4,2)</f>
        <v>289.38</v>
      </c>
      <c r="F1230" s="51">
        <f t="shared" ref="F1230:F1270" si="275">ROUND(D1230*E1230,2)</f>
        <v>578760</v>
      </c>
      <c r="G1230" s="51">
        <f t="shared" ref="G1230:G1270" si="276">ROUND(E1230*(1+$I$1),2)</f>
        <v>370.41</v>
      </c>
      <c r="H1230" s="51">
        <f t="shared" ref="H1230:H1270" si="277">ROUND(D1230*G1230,2)</f>
        <v>740820</v>
      </c>
      <c r="I1230" s="54">
        <f t="shared" si="268"/>
        <v>2.9486292421278966E-3</v>
      </c>
      <c r="K1230" s="7" t="s">
        <v>12</v>
      </c>
      <c r="L1230" s="38" t="s">
        <v>1502</v>
      </c>
      <c r="N1230" s="2">
        <v>290.25</v>
      </c>
      <c r="P1230" s="2">
        <v>290.25</v>
      </c>
      <c r="R1230" s="2" t="str">
        <f t="shared" si="273"/>
        <v>OK</v>
      </c>
    </row>
    <row r="1231" spans="1:18">
      <c r="A1231" s="7" t="s">
        <v>1872</v>
      </c>
      <c r="B1231" s="13" t="s">
        <v>2523</v>
      </c>
      <c r="C1231" s="14" t="s">
        <v>13</v>
      </c>
      <c r="D1231" s="15">
        <v>100</v>
      </c>
      <c r="E1231" s="50">
        <f t="shared" si="274"/>
        <v>399.22</v>
      </c>
      <c r="F1231" s="51">
        <f t="shared" si="275"/>
        <v>39922</v>
      </c>
      <c r="G1231" s="51">
        <f t="shared" si="276"/>
        <v>511</v>
      </c>
      <c r="H1231" s="51">
        <f t="shared" si="277"/>
        <v>51100</v>
      </c>
      <c r="I1231" s="54">
        <f t="shared" si="268"/>
        <v>2.033894255996538E-4</v>
      </c>
      <c r="K1231" s="7" t="s">
        <v>159</v>
      </c>
      <c r="L1231" s="34" t="s">
        <v>2522</v>
      </c>
      <c r="N1231" s="2">
        <v>400.42</v>
      </c>
      <c r="P1231" s="2">
        <v>400.42</v>
      </c>
      <c r="R1231" s="2" t="str">
        <f t="shared" si="273"/>
        <v>OK</v>
      </c>
    </row>
    <row r="1232" spans="1:18">
      <c r="A1232" s="7" t="s">
        <v>3609</v>
      </c>
      <c r="B1232" s="13" t="s">
        <v>1513</v>
      </c>
      <c r="C1232" s="14" t="s">
        <v>58</v>
      </c>
      <c r="D1232" s="15">
        <v>1800</v>
      </c>
      <c r="E1232" s="50">
        <f t="shared" si="274"/>
        <v>64.959999999999994</v>
      </c>
      <c r="F1232" s="51">
        <f t="shared" si="275"/>
        <v>116928</v>
      </c>
      <c r="G1232" s="51">
        <f t="shared" si="276"/>
        <v>83.15</v>
      </c>
      <c r="H1232" s="51">
        <f t="shared" si="277"/>
        <v>149670</v>
      </c>
      <c r="I1232" s="54">
        <f t="shared" si="268"/>
        <v>5.957200651565594E-4</v>
      </c>
      <c r="K1232" s="7" t="s">
        <v>12</v>
      </c>
      <c r="L1232" s="34" t="s">
        <v>1512</v>
      </c>
      <c r="N1232" s="2">
        <v>65.16</v>
      </c>
      <c r="P1232" s="2">
        <v>65.16</v>
      </c>
      <c r="R1232" s="2" t="str">
        <f t="shared" si="273"/>
        <v>OK</v>
      </c>
    </row>
    <row r="1233" spans="1:18">
      <c r="A1233" s="7" t="s">
        <v>3610</v>
      </c>
      <c r="B1233" s="13" t="s">
        <v>1507</v>
      </c>
      <c r="C1233" s="14" t="s">
        <v>58</v>
      </c>
      <c r="D1233" s="15">
        <v>800</v>
      </c>
      <c r="E1233" s="50">
        <f t="shared" si="274"/>
        <v>71.599999999999994</v>
      </c>
      <c r="F1233" s="51">
        <f t="shared" si="275"/>
        <v>57280</v>
      </c>
      <c r="G1233" s="51">
        <f t="shared" si="276"/>
        <v>91.65</v>
      </c>
      <c r="H1233" s="51">
        <f t="shared" si="277"/>
        <v>73320</v>
      </c>
      <c r="I1233" s="54">
        <f t="shared" si="268"/>
        <v>2.9182999383496312E-4</v>
      </c>
      <c r="K1233" s="7" t="s">
        <v>12</v>
      </c>
      <c r="L1233" s="34" t="s">
        <v>1506</v>
      </c>
      <c r="N1233" s="2">
        <v>71.819999999999993</v>
      </c>
      <c r="P1233" s="2">
        <v>71.819999999999993</v>
      </c>
      <c r="R1233" s="2" t="str">
        <f t="shared" si="273"/>
        <v>OK</v>
      </c>
    </row>
    <row r="1234" spans="1:18">
      <c r="A1234" s="7" t="s">
        <v>3611</v>
      </c>
      <c r="B1234" s="13" t="s">
        <v>1510</v>
      </c>
      <c r="C1234" s="14" t="s">
        <v>58</v>
      </c>
      <c r="D1234" s="15">
        <v>800</v>
      </c>
      <c r="E1234" s="50">
        <f t="shared" si="274"/>
        <v>115.02</v>
      </c>
      <c r="F1234" s="51">
        <f t="shared" si="275"/>
        <v>92016</v>
      </c>
      <c r="G1234" s="51">
        <f t="shared" si="276"/>
        <v>147.22999999999999</v>
      </c>
      <c r="H1234" s="51">
        <f t="shared" si="277"/>
        <v>117784</v>
      </c>
      <c r="I1234" s="54">
        <f t="shared" si="268"/>
        <v>4.6880665567181258E-4</v>
      </c>
      <c r="K1234" s="7" t="s">
        <v>12</v>
      </c>
      <c r="L1234" s="34" t="s">
        <v>1509</v>
      </c>
      <c r="N1234" s="2">
        <v>115.37</v>
      </c>
      <c r="P1234" s="2">
        <v>115.37</v>
      </c>
      <c r="R1234" s="2" t="str">
        <f t="shared" si="273"/>
        <v>OK</v>
      </c>
    </row>
    <row r="1235" spans="1:18">
      <c r="A1235" s="7" t="s">
        <v>3612</v>
      </c>
      <c r="B1235" s="13" t="s">
        <v>1516</v>
      </c>
      <c r="C1235" s="14" t="s">
        <v>58</v>
      </c>
      <c r="D1235" s="15">
        <v>800</v>
      </c>
      <c r="E1235" s="50">
        <f t="shared" si="274"/>
        <v>45.13</v>
      </c>
      <c r="F1235" s="51">
        <f t="shared" si="275"/>
        <v>36104</v>
      </c>
      <c r="G1235" s="51">
        <f t="shared" si="276"/>
        <v>57.77</v>
      </c>
      <c r="H1235" s="51">
        <f t="shared" si="277"/>
        <v>46216</v>
      </c>
      <c r="I1235" s="54">
        <f t="shared" si="268"/>
        <v>1.8395001357169471E-4</v>
      </c>
      <c r="K1235" s="7" t="s">
        <v>12</v>
      </c>
      <c r="L1235" s="34" t="s">
        <v>1515</v>
      </c>
      <c r="N1235" s="2">
        <v>45.27</v>
      </c>
      <c r="P1235" s="2">
        <v>45.27</v>
      </c>
      <c r="R1235" s="2" t="str">
        <f t="shared" si="273"/>
        <v>OK</v>
      </c>
    </row>
    <row r="1236" spans="1:18" ht="31.5">
      <c r="A1236" s="7" t="s">
        <v>3613</v>
      </c>
      <c r="B1236" s="13" t="s">
        <v>1525</v>
      </c>
      <c r="C1236" s="14" t="s">
        <v>84</v>
      </c>
      <c r="D1236" s="15">
        <v>1200</v>
      </c>
      <c r="E1236" s="50">
        <f t="shared" si="274"/>
        <v>106.93</v>
      </c>
      <c r="F1236" s="51">
        <f t="shared" si="275"/>
        <v>128316</v>
      </c>
      <c r="G1236" s="51">
        <f t="shared" si="276"/>
        <v>136.87</v>
      </c>
      <c r="H1236" s="51">
        <f t="shared" si="277"/>
        <v>164244</v>
      </c>
      <c r="I1236" s="54">
        <f t="shared" si="268"/>
        <v>6.5372784380018662E-4</v>
      </c>
      <c r="K1236" s="7" t="s">
        <v>12</v>
      </c>
      <c r="L1236" s="34" t="s">
        <v>1524</v>
      </c>
      <c r="N1236" s="2">
        <v>107.25</v>
      </c>
      <c r="P1236" s="2">
        <v>107.25</v>
      </c>
      <c r="R1236" s="2" t="str">
        <f t="shared" si="273"/>
        <v>OK</v>
      </c>
    </row>
    <row r="1237" spans="1:18" ht="31.5">
      <c r="A1237" s="7" t="s">
        <v>3614</v>
      </c>
      <c r="B1237" s="13" t="s">
        <v>1531</v>
      </c>
      <c r="C1237" s="14" t="s">
        <v>84</v>
      </c>
      <c r="D1237" s="15">
        <v>1200</v>
      </c>
      <c r="E1237" s="50">
        <f t="shared" si="274"/>
        <v>170.6</v>
      </c>
      <c r="F1237" s="51">
        <f t="shared" si="275"/>
        <v>204720</v>
      </c>
      <c r="G1237" s="51">
        <f t="shared" si="276"/>
        <v>218.37</v>
      </c>
      <c r="H1237" s="51">
        <f t="shared" si="277"/>
        <v>262044</v>
      </c>
      <c r="I1237" s="54">
        <f t="shared" si="268"/>
        <v>1.0429937111905221E-3</v>
      </c>
      <c r="K1237" s="7" t="s">
        <v>12</v>
      </c>
      <c r="L1237" s="34" t="s">
        <v>1530</v>
      </c>
      <c r="N1237" s="2">
        <v>171.11</v>
      </c>
      <c r="P1237" s="2">
        <v>171.11</v>
      </c>
      <c r="R1237" s="2" t="str">
        <f t="shared" si="273"/>
        <v>OK</v>
      </c>
    </row>
    <row r="1238" spans="1:18" ht="31.5">
      <c r="A1238" s="7" t="s">
        <v>3615</v>
      </c>
      <c r="B1238" s="13" t="s">
        <v>1534</v>
      </c>
      <c r="C1238" s="14" t="s">
        <v>84</v>
      </c>
      <c r="D1238" s="15">
        <v>800</v>
      </c>
      <c r="E1238" s="50">
        <f t="shared" si="274"/>
        <v>167.24</v>
      </c>
      <c r="F1238" s="51">
        <f t="shared" si="275"/>
        <v>133792</v>
      </c>
      <c r="G1238" s="51">
        <f t="shared" si="276"/>
        <v>214.07</v>
      </c>
      <c r="H1238" s="51">
        <f t="shared" si="277"/>
        <v>171256</v>
      </c>
      <c r="I1238" s="54">
        <f t="shared" si="268"/>
        <v>6.816371716339395E-4</v>
      </c>
      <c r="K1238" s="7" t="s">
        <v>12</v>
      </c>
      <c r="L1238" s="34" t="s">
        <v>1533</v>
      </c>
      <c r="N1238" s="2">
        <v>167.74</v>
      </c>
      <c r="P1238" s="2">
        <v>167.74</v>
      </c>
      <c r="R1238" s="2" t="str">
        <f t="shared" si="273"/>
        <v>OK</v>
      </c>
    </row>
    <row r="1239" spans="1:18" ht="31.5">
      <c r="A1239" s="7" t="s">
        <v>3616</v>
      </c>
      <c r="B1239" s="13" t="s">
        <v>1519</v>
      </c>
      <c r="C1239" s="14" t="s">
        <v>84</v>
      </c>
      <c r="D1239" s="21">
        <v>1500</v>
      </c>
      <c r="E1239" s="50">
        <f t="shared" si="274"/>
        <v>90.84</v>
      </c>
      <c r="F1239" s="51">
        <f t="shared" si="275"/>
        <v>136260</v>
      </c>
      <c r="G1239" s="51">
        <f t="shared" si="276"/>
        <v>116.28</v>
      </c>
      <c r="H1239" s="51">
        <f t="shared" si="277"/>
        <v>174420</v>
      </c>
      <c r="I1239" s="54">
        <f t="shared" si="268"/>
        <v>6.9423059908202769E-4</v>
      </c>
      <c r="K1239" s="7" t="s">
        <v>12</v>
      </c>
      <c r="L1239" s="34" t="s">
        <v>1518</v>
      </c>
      <c r="N1239" s="2">
        <v>91.11</v>
      </c>
      <c r="P1239" s="2">
        <v>91.11</v>
      </c>
      <c r="R1239" s="2" t="str">
        <f t="shared" si="273"/>
        <v>OK</v>
      </c>
    </row>
    <row r="1240" spans="1:18" ht="31.5">
      <c r="A1240" s="7" t="s">
        <v>3617</v>
      </c>
      <c r="B1240" s="13" t="s">
        <v>1522</v>
      </c>
      <c r="C1240" s="14" t="s">
        <v>84</v>
      </c>
      <c r="D1240" s="15">
        <v>1500</v>
      </c>
      <c r="E1240" s="50">
        <f t="shared" si="274"/>
        <v>81.739999999999995</v>
      </c>
      <c r="F1240" s="51">
        <f t="shared" si="275"/>
        <v>122610</v>
      </c>
      <c r="G1240" s="51">
        <f t="shared" si="276"/>
        <v>104.63</v>
      </c>
      <c r="H1240" s="51">
        <f t="shared" si="277"/>
        <v>156945</v>
      </c>
      <c r="I1240" s="54">
        <f t="shared" si="268"/>
        <v>6.2467619179525763E-4</v>
      </c>
      <c r="K1240" s="7" t="s">
        <v>12</v>
      </c>
      <c r="L1240" s="34" t="s">
        <v>1521</v>
      </c>
      <c r="N1240" s="2">
        <v>81.99</v>
      </c>
      <c r="P1240" s="2">
        <v>81.99</v>
      </c>
      <c r="R1240" s="2" t="str">
        <f t="shared" si="273"/>
        <v>OK</v>
      </c>
    </row>
    <row r="1241" spans="1:18" ht="31.5">
      <c r="A1241" s="7" t="s">
        <v>3618</v>
      </c>
      <c r="B1241" s="13" t="s">
        <v>1540</v>
      </c>
      <c r="C1241" s="14" t="s">
        <v>13</v>
      </c>
      <c r="D1241" s="15">
        <v>220</v>
      </c>
      <c r="E1241" s="50">
        <f t="shared" si="274"/>
        <v>45.3</v>
      </c>
      <c r="F1241" s="51">
        <f t="shared" si="275"/>
        <v>9966</v>
      </c>
      <c r="G1241" s="51">
        <f t="shared" si="276"/>
        <v>57.98</v>
      </c>
      <c r="H1241" s="51">
        <f t="shared" si="277"/>
        <v>12755.6</v>
      </c>
      <c r="I1241" s="54">
        <f t="shared" si="268"/>
        <v>5.0770140062210253E-5</v>
      </c>
      <c r="K1241" s="7" t="s">
        <v>12</v>
      </c>
      <c r="L1241" s="34" t="s">
        <v>1539</v>
      </c>
      <c r="N1241" s="2">
        <v>45.44</v>
      </c>
      <c r="P1241" s="2">
        <v>45.44</v>
      </c>
      <c r="R1241" s="2" t="str">
        <f t="shared" si="273"/>
        <v>OK</v>
      </c>
    </row>
    <row r="1242" spans="1:18">
      <c r="A1242" s="7" t="s">
        <v>3619</v>
      </c>
      <c r="B1242" s="13" t="s">
        <v>1544</v>
      </c>
      <c r="C1242" s="14" t="s">
        <v>84</v>
      </c>
      <c r="D1242" s="15">
        <v>100</v>
      </c>
      <c r="E1242" s="50">
        <f t="shared" si="274"/>
        <v>162.69</v>
      </c>
      <c r="F1242" s="51">
        <f t="shared" si="275"/>
        <v>16269</v>
      </c>
      <c r="G1242" s="51">
        <f t="shared" si="276"/>
        <v>208.24</v>
      </c>
      <c r="H1242" s="51">
        <f t="shared" si="277"/>
        <v>20824</v>
      </c>
      <c r="I1242" s="54">
        <f t="shared" si="268"/>
        <v>8.2884176099553628E-5</v>
      </c>
      <c r="K1242" s="7" t="s">
        <v>12</v>
      </c>
      <c r="L1242" s="34" t="s">
        <v>1543</v>
      </c>
      <c r="N1242" s="2">
        <v>163.18</v>
      </c>
      <c r="P1242" s="2">
        <v>163.18</v>
      </c>
      <c r="R1242" s="2" t="str">
        <f t="shared" si="273"/>
        <v>OK</v>
      </c>
    </row>
    <row r="1243" spans="1:18">
      <c r="A1243" s="7" t="s">
        <v>3620</v>
      </c>
      <c r="B1243" s="13" t="s">
        <v>2525</v>
      </c>
      <c r="C1243" s="14" t="s">
        <v>84</v>
      </c>
      <c r="D1243" s="15">
        <v>120</v>
      </c>
      <c r="E1243" s="50">
        <f t="shared" si="274"/>
        <v>512.92999999999995</v>
      </c>
      <c r="F1243" s="51">
        <f t="shared" si="275"/>
        <v>61551.6</v>
      </c>
      <c r="G1243" s="51">
        <f t="shared" si="276"/>
        <v>656.55</v>
      </c>
      <c r="H1243" s="51">
        <f t="shared" si="277"/>
        <v>78786</v>
      </c>
      <c r="I1243" s="54">
        <f t="shared" si="268"/>
        <v>3.1358589599401809E-4</v>
      </c>
      <c r="K1243" s="7" t="s">
        <v>159</v>
      </c>
      <c r="L1243" s="34" t="s">
        <v>2524</v>
      </c>
      <c r="N1243" s="2">
        <v>514.47</v>
      </c>
      <c r="P1243" s="2">
        <v>514.47</v>
      </c>
      <c r="R1243" s="2" t="str">
        <f t="shared" si="273"/>
        <v>OK</v>
      </c>
    </row>
    <row r="1244" spans="1:18" ht="31.5">
      <c r="A1244" s="7" t="s">
        <v>3621</v>
      </c>
      <c r="B1244" s="13" t="s">
        <v>1547</v>
      </c>
      <c r="C1244" s="14" t="s">
        <v>58</v>
      </c>
      <c r="D1244" s="21">
        <v>400</v>
      </c>
      <c r="E1244" s="50">
        <f t="shared" si="274"/>
        <v>252.5</v>
      </c>
      <c r="F1244" s="51">
        <f t="shared" si="275"/>
        <v>101000</v>
      </c>
      <c r="G1244" s="51">
        <f t="shared" si="276"/>
        <v>323.2</v>
      </c>
      <c r="H1244" s="51">
        <f t="shared" si="277"/>
        <v>129280</v>
      </c>
      <c r="I1244" s="54">
        <f t="shared" si="268"/>
        <v>5.1456330609634532E-4</v>
      </c>
      <c r="K1244" s="7" t="s">
        <v>12</v>
      </c>
      <c r="L1244" s="34" t="s">
        <v>1546</v>
      </c>
      <c r="N1244" s="2">
        <v>253.26</v>
      </c>
      <c r="P1244" s="2">
        <v>253.26</v>
      </c>
      <c r="R1244" s="2" t="str">
        <f t="shared" si="273"/>
        <v>OK</v>
      </c>
    </row>
    <row r="1245" spans="1:18" ht="31.5">
      <c r="A1245" s="7" t="s">
        <v>3622</v>
      </c>
      <c r="B1245" s="13" t="s">
        <v>1556</v>
      </c>
      <c r="C1245" s="14" t="s">
        <v>58</v>
      </c>
      <c r="D1245" s="15">
        <v>120</v>
      </c>
      <c r="E1245" s="50">
        <f t="shared" si="274"/>
        <v>344.95</v>
      </c>
      <c r="F1245" s="51">
        <f t="shared" si="275"/>
        <v>41394</v>
      </c>
      <c r="G1245" s="51">
        <f t="shared" si="276"/>
        <v>441.54</v>
      </c>
      <c r="H1245" s="51">
        <f t="shared" si="277"/>
        <v>52984.800000000003</v>
      </c>
      <c r="I1245" s="54">
        <f t="shared" si="268"/>
        <v>2.1089135102764261E-4</v>
      </c>
      <c r="K1245" s="7" t="s">
        <v>12</v>
      </c>
      <c r="L1245" s="34" t="s">
        <v>1555</v>
      </c>
      <c r="N1245" s="2">
        <v>345.99</v>
      </c>
      <c r="P1245" s="2">
        <v>345.99</v>
      </c>
      <c r="R1245" s="2" t="str">
        <f t="shared" si="273"/>
        <v>OK</v>
      </c>
    </row>
    <row r="1246" spans="1:18" ht="31.5">
      <c r="A1246" s="7" t="s">
        <v>3623</v>
      </c>
      <c r="B1246" s="13" t="s">
        <v>1564</v>
      </c>
      <c r="C1246" s="14" t="s">
        <v>58</v>
      </c>
      <c r="D1246" s="15">
        <v>120</v>
      </c>
      <c r="E1246" s="50">
        <f t="shared" si="274"/>
        <v>355.53</v>
      </c>
      <c r="F1246" s="51">
        <f t="shared" si="275"/>
        <v>42663.6</v>
      </c>
      <c r="G1246" s="51">
        <f t="shared" si="276"/>
        <v>455.08</v>
      </c>
      <c r="H1246" s="51">
        <f t="shared" si="277"/>
        <v>54609.599999999999</v>
      </c>
      <c r="I1246" s="54">
        <f t="shared" si="268"/>
        <v>2.1735841832146486E-4</v>
      </c>
      <c r="K1246" s="7" t="s">
        <v>12</v>
      </c>
      <c r="L1246" s="34" t="s">
        <v>1563</v>
      </c>
      <c r="N1246" s="2">
        <v>356.6</v>
      </c>
      <c r="P1246" s="2">
        <v>356.6</v>
      </c>
      <c r="R1246" s="2" t="str">
        <f t="shared" si="273"/>
        <v>OK</v>
      </c>
    </row>
    <row r="1247" spans="1:18" ht="47.25">
      <c r="A1247" s="7" t="s">
        <v>3624</v>
      </c>
      <c r="B1247" s="13" t="s">
        <v>1572</v>
      </c>
      <c r="C1247" s="14" t="s">
        <v>58</v>
      </c>
      <c r="D1247" s="15">
        <v>120</v>
      </c>
      <c r="E1247" s="50">
        <f t="shared" si="274"/>
        <v>410.11</v>
      </c>
      <c r="F1247" s="51">
        <f t="shared" si="275"/>
        <v>49213.2</v>
      </c>
      <c r="G1247" s="51">
        <f t="shared" si="276"/>
        <v>524.94000000000005</v>
      </c>
      <c r="H1247" s="51">
        <f t="shared" si="277"/>
        <v>62992.800000000003</v>
      </c>
      <c r="I1247" s="54">
        <f t="shared" si="268"/>
        <v>2.5072542874586833E-4</v>
      </c>
      <c r="K1247" s="7" t="s">
        <v>12</v>
      </c>
      <c r="L1247" s="34" t="s">
        <v>1571</v>
      </c>
      <c r="N1247" s="2">
        <v>411.34</v>
      </c>
      <c r="P1247" s="2">
        <v>411.34</v>
      </c>
      <c r="R1247" s="2" t="str">
        <f t="shared" si="273"/>
        <v>OK</v>
      </c>
    </row>
    <row r="1248" spans="1:18">
      <c r="A1248" s="7" t="s">
        <v>3625</v>
      </c>
      <c r="B1248" s="13" t="s">
        <v>1559</v>
      </c>
      <c r="C1248" s="14" t="s">
        <v>58</v>
      </c>
      <c r="D1248" s="15">
        <v>120</v>
      </c>
      <c r="E1248" s="50">
        <f t="shared" si="274"/>
        <v>399.33</v>
      </c>
      <c r="F1248" s="51">
        <f t="shared" si="275"/>
        <v>47919.6</v>
      </c>
      <c r="G1248" s="51">
        <f t="shared" si="276"/>
        <v>511.14</v>
      </c>
      <c r="H1248" s="51">
        <f t="shared" si="277"/>
        <v>61336.800000000003</v>
      </c>
      <c r="I1248" s="54">
        <f t="shared" si="268"/>
        <v>2.4413417847594609E-4</v>
      </c>
      <c r="K1248" s="7" t="s">
        <v>12</v>
      </c>
      <c r="L1248" s="34" t="s">
        <v>1558</v>
      </c>
      <c r="N1248" s="2">
        <v>400.53</v>
      </c>
      <c r="P1248" s="2">
        <v>400.53</v>
      </c>
      <c r="R1248" s="2" t="str">
        <f t="shared" si="273"/>
        <v>OK</v>
      </c>
    </row>
    <row r="1249" spans="1:18" ht="31.5">
      <c r="A1249" s="7" t="s">
        <v>3626</v>
      </c>
      <c r="B1249" s="13" t="s">
        <v>1566</v>
      </c>
      <c r="C1249" s="14" t="s">
        <v>58</v>
      </c>
      <c r="D1249" s="15">
        <v>120</v>
      </c>
      <c r="E1249" s="50">
        <f t="shared" si="274"/>
        <v>399.33</v>
      </c>
      <c r="F1249" s="51">
        <f t="shared" si="275"/>
        <v>47919.6</v>
      </c>
      <c r="G1249" s="51">
        <f t="shared" si="276"/>
        <v>511.14</v>
      </c>
      <c r="H1249" s="51">
        <f t="shared" si="277"/>
        <v>61336.800000000003</v>
      </c>
      <c r="I1249" s="54">
        <f t="shared" si="268"/>
        <v>2.4413417847594609E-4</v>
      </c>
      <c r="K1249" s="7" t="s">
        <v>12</v>
      </c>
      <c r="L1249" s="34" t="s">
        <v>1565</v>
      </c>
      <c r="N1249" s="2">
        <v>400.53</v>
      </c>
      <c r="P1249" s="2">
        <v>400.53</v>
      </c>
      <c r="R1249" s="2" t="str">
        <f t="shared" si="273"/>
        <v>OK</v>
      </c>
    </row>
    <row r="1250" spans="1:18" ht="31.5">
      <c r="A1250" s="7" t="s">
        <v>3627</v>
      </c>
      <c r="B1250" s="13" t="s">
        <v>1562</v>
      </c>
      <c r="C1250" s="14" t="s">
        <v>58</v>
      </c>
      <c r="D1250" s="15">
        <v>120</v>
      </c>
      <c r="E1250" s="50">
        <f t="shared" si="274"/>
        <v>283.31</v>
      </c>
      <c r="F1250" s="51">
        <f t="shared" si="275"/>
        <v>33997.199999999997</v>
      </c>
      <c r="G1250" s="51">
        <f t="shared" si="276"/>
        <v>362.64</v>
      </c>
      <c r="H1250" s="51">
        <f t="shared" si="277"/>
        <v>43516.800000000003</v>
      </c>
      <c r="I1250" s="54">
        <f t="shared" si="268"/>
        <v>1.732065940496089E-4</v>
      </c>
      <c r="K1250" s="7" t="s">
        <v>12</v>
      </c>
      <c r="L1250" s="34" t="s">
        <v>1561</v>
      </c>
      <c r="N1250" s="2">
        <v>284.16000000000003</v>
      </c>
      <c r="P1250" s="2">
        <v>284.16000000000003</v>
      </c>
      <c r="R1250" s="2" t="str">
        <f t="shared" si="273"/>
        <v>OK</v>
      </c>
    </row>
    <row r="1251" spans="1:18" ht="31.5">
      <c r="A1251" s="7" t="s">
        <v>3628</v>
      </c>
      <c r="B1251" s="13" t="s">
        <v>1568</v>
      </c>
      <c r="C1251" s="14" t="s">
        <v>58</v>
      </c>
      <c r="D1251" s="15">
        <v>120</v>
      </c>
      <c r="E1251" s="50">
        <f t="shared" si="274"/>
        <v>283.31</v>
      </c>
      <c r="F1251" s="51">
        <f t="shared" si="275"/>
        <v>33997.199999999997</v>
      </c>
      <c r="G1251" s="51">
        <f t="shared" si="276"/>
        <v>362.64</v>
      </c>
      <c r="H1251" s="51">
        <f t="shared" si="277"/>
        <v>43516.800000000003</v>
      </c>
      <c r="I1251" s="54">
        <f t="shared" si="268"/>
        <v>1.732065940496089E-4</v>
      </c>
      <c r="K1251" s="7" t="s">
        <v>12</v>
      </c>
      <c r="L1251" s="34" t="s">
        <v>1567</v>
      </c>
      <c r="N1251" s="2">
        <v>284.16000000000003</v>
      </c>
      <c r="P1251" s="2">
        <v>284.16000000000003</v>
      </c>
      <c r="R1251" s="2" t="str">
        <f t="shared" si="273"/>
        <v>OK</v>
      </c>
    </row>
    <row r="1252" spans="1:18" ht="31.5">
      <c r="A1252" s="7" t="s">
        <v>3629</v>
      </c>
      <c r="B1252" s="13" t="s">
        <v>1570</v>
      </c>
      <c r="C1252" s="14" t="s">
        <v>58</v>
      </c>
      <c r="D1252" s="15">
        <v>120</v>
      </c>
      <c r="E1252" s="50">
        <f t="shared" si="274"/>
        <v>457.01</v>
      </c>
      <c r="F1252" s="51">
        <f t="shared" si="275"/>
        <v>54841.2</v>
      </c>
      <c r="G1252" s="51">
        <f t="shared" si="276"/>
        <v>584.97</v>
      </c>
      <c r="H1252" s="51">
        <f t="shared" si="277"/>
        <v>70196.399999999994</v>
      </c>
      <c r="I1252" s="54">
        <f t="shared" ref="I1252:I1315" si="278">H1252/$H$1416</f>
        <v>2.7939736742003008E-4</v>
      </c>
      <c r="K1252" s="7" t="s">
        <v>12</v>
      </c>
      <c r="L1252" s="34" t="s">
        <v>1569</v>
      </c>
      <c r="N1252" s="2">
        <v>458.39</v>
      </c>
      <c r="P1252" s="2">
        <v>458.39</v>
      </c>
      <c r="R1252" s="2" t="str">
        <f t="shared" si="273"/>
        <v>OK</v>
      </c>
    </row>
    <row r="1253" spans="1:18">
      <c r="A1253" s="7" t="s">
        <v>3630</v>
      </c>
      <c r="B1253" s="13" t="s">
        <v>1576</v>
      </c>
      <c r="C1253" s="14" t="s">
        <v>13</v>
      </c>
      <c r="D1253" s="15">
        <v>40</v>
      </c>
      <c r="E1253" s="50">
        <f t="shared" si="274"/>
        <v>294.12</v>
      </c>
      <c r="F1253" s="51">
        <f t="shared" si="275"/>
        <v>11764.8</v>
      </c>
      <c r="G1253" s="51">
        <f t="shared" si="276"/>
        <v>376.47</v>
      </c>
      <c r="H1253" s="51">
        <f t="shared" si="277"/>
        <v>15058.8</v>
      </c>
      <c r="I1253" s="54">
        <f t="shared" si="278"/>
        <v>5.9937391041488584E-5</v>
      </c>
      <c r="K1253" s="7" t="s">
        <v>12</v>
      </c>
      <c r="L1253" s="34" t="s">
        <v>1575</v>
      </c>
      <c r="N1253" s="2">
        <v>295</v>
      </c>
      <c r="P1253" s="2">
        <v>295</v>
      </c>
      <c r="R1253" s="2" t="str">
        <f t="shared" si="273"/>
        <v>OK</v>
      </c>
    </row>
    <row r="1254" spans="1:18" ht="47.25">
      <c r="A1254" s="7" t="s">
        <v>3631</v>
      </c>
      <c r="B1254" s="13" t="s">
        <v>1574</v>
      </c>
      <c r="C1254" s="14" t="s">
        <v>58</v>
      </c>
      <c r="D1254" s="15">
        <v>160</v>
      </c>
      <c r="E1254" s="50">
        <f t="shared" si="274"/>
        <v>413.14</v>
      </c>
      <c r="F1254" s="51">
        <f t="shared" si="275"/>
        <v>66102.399999999994</v>
      </c>
      <c r="G1254" s="51">
        <f t="shared" si="276"/>
        <v>528.82000000000005</v>
      </c>
      <c r="H1254" s="51">
        <f t="shared" si="277"/>
        <v>84611.199999999997</v>
      </c>
      <c r="I1254" s="54">
        <f t="shared" si="278"/>
        <v>3.3677149446766005E-4</v>
      </c>
      <c r="K1254" s="7" t="s">
        <v>12</v>
      </c>
      <c r="L1254" s="34" t="s">
        <v>1573</v>
      </c>
      <c r="N1254" s="2">
        <v>414.38</v>
      </c>
      <c r="P1254" s="2">
        <v>414.38</v>
      </c>
      <c r="R1254" s="2" t="str">
        <f t="shared" si="273"/>
        <v>OK</v>
      </c>
    </row>
    <row r="1255" spans="1:18" ht="31.5">
      <c r="A1255" s="7" t="s">
        <v>3632</v>
      </c>
      <c r="B1255" s="13" t="s">
        <v>1550</v>
      </c>
      <c r="C1255" s="14" t="s">
        <v>84</v>
      </c>
      <c r="D1255" s="15">
        <v>2200</v>
      </c>
      <c r="E1255" s="50">
        <f t="shared" si="274"/>
        <v>107.12</v>
      </c>
      <c r="F1255" s="51">
        <f t="shared" si="275"/>
        <v>235664</v>
      </c>
      <c r="G1255" s="51">
        <f t="shared" si="276"/>
        <v>137.11000000000001</v>
      </c>
      <c r="H1255" s="51">
        <f t="shared" si="277"/>
        <v>301642</v>
      </c>
      <c r="I1255" s="54">
        <f t="shared" si="278"/>
        <v>1.2006026050240856E-3</v>
      </c>
      <c r="K1255" s="7" t="s">
        <v>12</v>
      </c>
      <c r="L1255" s="34" t="s">
        <v>1549</v>
      </c>
      <c r="N1255" s="2">
        <v>107.438</v>
      </c>
      <c r="P1255" s="2">
        <v>107.438</v>
      </c>
      <c r="R1255" s="2" t="str">
        <f t="shared" si="273"/>
        <v>OK</v>
      </c>
    </row>
    <row r="1256" spans="1:18" ht="31.5">
      <c r="A1256" s="7" t="s">
        <v>3633</v>
      </c>
      <c r="B1256" s="13" t="s">
        <v>1553</v>
      </c>
      <c r="C1256" s="14" t="s">
        <v>13</v>
      </c>
      <c r="D1256" s="15">
        <v>40</v>
      </c>
      <c r="E1256" s="50">
        <f t="shared" si="274"/>
        <v>96.85</v>
      </c>
      <c r="F1256" s="51">
        <f t="shared" si="275"/>
        <v>3874</v>
      </c>
      <c r="G1256" s="51">
        <f t="shared" si="276"/>
        <v>123.97</v>
      </c>
      <c r="H1256" s="51">
        <f t="shared" si="277"/>
        <v>4958.8</v>
      </c>
      <c r="I1256" s="54">
        <f t="shared" si="278"/>
        <v>1.9737132752711609E-5</v>
      </c>
      <c r="K1256" s="7" t="s">
        <v>12</v>
      </c>
      <c r="L1256" s="34" t="s">
        <v>1552</v>
      </c>
      <c r="N1256" s="2">
        <v>97.14</v>
      </c>
      <c r="P1256" s="2">
        <v>97.14</v>
      </c>
      <c r="R1256" s="2" t="str">
        <f t="shared" si="273"/>
        <v>OK</v>
      </c>
    </row>
    <row r="1257" spans="1:18" ht="47.25">
      <c r="A1257" s="7" t="s">
        <v>3634</v>
      </c>
      <c r="B1257" s="13" t="s">
        <v>1528</v>
      </c>
      <c r="C1257" s="14" t="s">
        <v>84</v>
      </c>
      <c r="D1257" s="21">
        <v>800</v>
      </c>
      <c r="E1257" s="50">
        <f t="shared" si="274"/>
        <v>512.19000000000005</v>
      </c>
      <c r="F1257" s="51">
        <f t="shared" si="275"/>
        <v>409752</v>
      </c>
      <c r="G1257" s="51">
        <f t="shared" si="276"/>
        <v>655.6</v>
      </c>
      <c r="H1257" s="51">
        <f t="shared" si="277"/>
        <v>524480</v>
      </c>
      <c r="I1257" s="54">
        <f t="shared" si="278"/>
        <v>2.0875476700294797E-3</v>
      </c>
      <c r="K1257" s="7" t="s">
        <v>12</v>
      </c>
      <c r="L1257" s="34" t="s">
        <v>1527</v>
      </c>
      <c r="N1257" s="2">
        <v>513.73</v>
      </c>
      <c r="P1257" s="2">
        <v>513.73</v>
      </c>
      <c r="R1257" s="2" t="str">
        <f t="shared" si="273"/>
        <v>OK</v>
      </c>
    </row>
    <row r="1258" spans="1:18" ht="47.25">
      <c r="A1258" s="7" t="s">
        <v>3635</v>
      </c>
      <c r="B1258" s="13" t="s">
        <v>1537</v>
      </c>
      <c r="C1258" s="14" t="s">
        <v>84</v>
      </c>
      <c r="D1258" s="15">
        <v>400</v>
      </c>
      <c r="E1258" s="50">
        <f t="shared" si="274"/>
        <v>721.56</v>
      </c>
      <c r="F1258" s="51">
        <f t="shared" si="275"/>
        <v>288624</v>
      </c>
      <c r="G1258" s="51">
        <f t="shared" si="276"/>
        <v>923.6</v>
      </c>
      <c r="H1258" s="51">
        <f t="shared" si="277"/>
        <v>369440</v>
      </c>
      <c r="I1258" s="54">
        <f t="shared" si="278"/>
        <v>1.4704538041787887E-3</v>
      </c>
      <c r="K1258" s="7" t="s">
        <v>12</v>
      </c>
      <c r="L1258" s="34" t="s">
        <v>1536</v>
      </c>
      <c r="N1258" s="2">
        <v>723.73</v>
      </c>
      <c r="P1258" s="2">
        <v>723.73</v>
      </c>
      <c r="R1258" s="2" t="str">
        <f t="shared" si="273"/>
        <v>OK</v>
      </c>
    </row>
    <row r="1259" spans="1:18" ht="31.5">
      <c r="A1259" s="7" t="s">
        <v>3636</v>
      </c>
      <c r="B1259" s="13" t="s">
        <v>1578</v>
      </c>
      <c r="C1259" s="14" t="s">
        <v>13</v>
      </c>
      <c r="D1259" s="15">
        <v>30</v>
      </c>
      <c r="E1259" s="50">
        <f t="shared" si="274"/>
        <v>316.08999999999997</v>
      </c>
      <c r="F1259" s="51">
        <f t="shared" si="275"/>
        <v>9482.7000000000007</v>
      </c>
      <c r="G1259" s="51">
        <f t="shared" si="276"/>
        <v>404.6</v>
      </c>
      <c r="H1259" s="51">
        <f t="shared" si="277"/>
        <v>12138</v>
      </c>
      <c r="I1259" s="54">
        <f t="shared" si="278"/>
        <v>4.8311953971205435E-5</v>
      </c>
      <c r="K1259" s="7" t="s">
        <v>12</v>
      </c>
      <c r="L1259" s="34" t="s">
        <v>1577</v>
      </c>
      <c r="N1259" s="2">
        <v>317.04000000000002</v>
      </c>
      <c r="P1259" s="2">
        <v>317.04000000000002</v>
      </c>
      <c r="R1259" s="2" t="str">
        <f t="shared" si="273"/>
        <v>OK</v>
      </c>
    </row>
    <row r="1260" spans="1:18" ht="31.5">
      <c r="A1260" s="7" t="s">
        <v>3637</v>
      </c>
      <c r="B1260" s="13" t="s">
        <v>1580</v>
      </c>
      <c r="C1260" s="14" t="s">
        <v>13</v>
      </c>
      <c r="D1260" s="15">
        <v>30</v>
      </c>
      <c r="E1260" s="50">
        <f t="shared" si="274"/>
        <v>345.5</v>
      </c>
      <c r="F1260" s="51">
        <f t="shared" si="275"/>
        <v>10365</v>
      </c>
      <c r="G1260" s="51">
        <f t="shared" si="276"/>
        <v>442.24</v>
      </c>
      <c r="H1260" s="51">
        <f t="shared" si="277"/>
        <v>13267.2</v>
      </c>
      <c r="I1260" s="54">
        <f t="shared" si="278"/>
        <v>5.2806422452362563E-5</v>
      </c>
      <c r="K1260" s="7" t="s">
        <v>12</v>
      </c>
      <c r="L1260" s="34" t="s">
        <v>1579</v>
      </c>
      <c r="N1260" s="2">
        <v>346.54</v>
      </c>
      <c r="P1260" s="2">
        <v>346.54</v>
      </c>
      <c r="R1260" s="2" t="str">
        <f t="shared" si="273"/>
        <v>OK</v>
      </c>
    </row>
    <row r="1261" spans="1:18" ht="31.5">
      <c r="A1261" s="7" t="s">
        <v>3638</v>
      </c>
      <c r="B1261" s="13" t="s">
        <v>1582</v>
      </c>
      <c r="C1261" s="14" t="s">
        <v>13</v>
      </c>
      <c r="D1261" s="15">
        <v>30</v>
      </c>
      <c r="E1261" s="50">
        <f t="shared" si="274"/>
        <v>374.92</v>
      </c>
      <c r="F1261" s="51">
        <f t="shared" si="275"/>
        <v>11247.6</v>
      </c>
      <c r="G1261" s="51">
        <f t="shared" si="276"/>
        <v>479.9</v>
      </c>
      <c r="H1261" s="51">
        <f t="shared" si="277"/>
        <v>14397</v>
      </c>
      <c r="I1261" s="54">
        <f t="shared" si="278"/>
        <v>5.7303279067675452E-5</v>
      </c>
      <c r="K1261" s="7" t="s">
        <v>12</v>
      </c>
      <c r="L1261" s="34" t="s">
        <v>1581</v>
      </c>
      <c r="N1261" s="2">
        <v>376.05</v>
      </c>
      <c r="P1261" s="2">
        <v>376.05</v>
      </c>
      <c r="R1261" s="2" t="str">
        <f t="shared" si="273"/>
        <v>OK</v>
      </c>
    </row>
    <row r="1262" spans="1:18" ht="31.5">
      <c r="A1262" s="7" t="s">
        <v>3639</v>
      </c>
      <c r="B1262" s="13" t="s">
        <v>1584</v>
      </c>
      <c r="C1262" s="14" t="s">
        <v>13</v>
      </c>
      <c r="D1262" s="15">
        <v>30</v>
      </c>
      <c r="E1262" s="50">
        <f t="shared" si="274"/>
        <v>473.82</v>
      </c>
      <c r="F1262" s="51">
        <f t="shared" si="275"/>
        <v>14214.6</v>
      </c>
      <c r="G1262" s="51">
        <f t="shared" si="276"/>
        <v>606.49</v>
      </c>
      <c r="H1262" s="51">
        <f t="shared" si="277"/>
        <v>18194.7</v>
      </c>
      <c r="I1262" s="54">
        <f t="shared" si="278"/>
        <v>7.2418974206614898E-5</v>
      </c>
      <c r="K1262" s="7" t="s">
        <v>12</v>
      </c>
      <c r="L1262" s="34" t="s">
        <v>1583</v>
      </c>
      <c r="N1262" s="2">
        <v>475.25</v>
      </c>
      <c r="P1262" s="2">
        <v>475.25</v>
      </c>
      <c r="R1262" s="2" t="str">
        <f t="shared" si="273"/>
        <v>OK</v>
      </c>
    </row>
    <row r="1263" spans="1:18" ht="31.5">
      <c r="A1263" s="7" t="s">
        <v>3640</v>
      </c>
      <c r="B1263" s="13" t="s">
        <v>1586</v>
      </c>
      <c r="C1263" s="14" t="s">
        <v>13</v>
      </c>
      <c r="D1263" s="15">
        <v>30</v>
      </c>
      <c r="E1263" s="50">
        <f t="shared" si="274"/>
        <v>404.34</v>
      </c>
      <c r="F1263" s="51">
        <f t="shared" si="275"/>
        <v>12130.2</v>
      </c>
      <c r="G1263" s="51">
        <f t="shared" si="276"/>
        <v>517.55999999999995</v>
      </c>
      <c r="H1263" s="51">
        <f t="shared" si="277"/>
        <v>15526.8</v>
      </c>
      <c r="I1263" s="54">
        <f t="shared" si="278"/>
        <v>6.1800135682988348E-5</v>
      </c>
      <c r="K1263" s="7" t="s">
        <v>12</v>
      </c>
      <c r="L1263" s="34" t="s">
        <v>1585</v>
      </c>
      <c r="N1263" s="2">
        <v>405.56</v>
      </c>
      <c r="P1263" s="2">
        <v>405.56</v>
      </c>
      <c r="R1263" s="2" t="str">
        <f t="shared" si="273"/>
        <v>OK</v>
      </c>
    </row>
    <row r="1264" spans="1:18" ht="31.5">
      <c r="A1264" s="7" t="s">
        <v>3641</v>
      </c>
      <c r="B1264" s="13" t="s">
        <v>2659</v>
      </c>
      <c r="C1264" s="14" t="s">
        <v>13</v>
      </c>
      <c r="D1264" s="15">
        <v>30</v>
      </c>
      <c r="E1264" s="50">
        <f t="shared" si="274"/>
        <v>881.53</v>
      </c>
      <c r="F1264" s="51">
        <f t="shared" si="275"/>
        <v>26445.9</v>
      </c>
      <c r="G1264" s="51">
        <f t="shared" si="276"/>
        <v>1128.3599999999999</v>
      </c>
      <c r="H1264" s="51">
        <f t="shared" si="277"/>
        <v>33850.800000000003</v>
      </c>
      <c r="I1264" s="54">
        <f t="shared" si="278"/>
        <v>1.3473375280017146E-4</v>
      </c>
      <c r="K1264" s="7" t="s">
        <v>677</v>
      </c>
      <c r="L1264" s="34">
        <v>90838</v>
      </c>
      <c r="N1264" s="2">
        <v>884.18</v>
      </c>
      <c r="P1264" s="2">
        <v>884.18</v>
      </c>
      <c r="R1264" s="2" t="str">
        <f t="shared" si="273"/>
        <v>OK</v>
      </c>
    </row>
    <row r="1265" spans="1:18" ht="47.25">
      <c r="A1265" s="7" t="s">
        <v>3642</v>
      </c>
      <c r="B1265" s="13" t="s">
        <v>1588</v>
      </c>
      <c r="C1265" s="14" t="s">
        <v>13</v>
      </c>
      <c r="D1265" s="15">
        <v>120</v>
      </c>
      <c r="E1265" s="50">
        <f t="shared" si="274"/>
        <v>254.97</v>
      </c>
      <c r="F1265" s="51">
        <f t="shared" si="275"/>
        <v>30596.400000000001</v>
      </c>
      <c r="G1265" s="51">
        <f t="shared" si="276"/>
        <v>326.36</v>
      </c>
      <c r="H1265" s="51">
        <f t="shared" si="277"/>
        <v>39163.199999999997</v>
      </c>
      <c r="I1265" s="54">
        <f t="shared" si="278"/>
        <v>1.5587829261534954E-4</v>
      </c>
      <c r="K1265" s="7" t="s">
        <v>12</v>
      </c>
      <c r="L1265" s="34" t="s">
        <v>1587</v>
      </c>
      <c r="N1265" s="2">
        <v>255.74</v>
      </c>
      <c r="P1265" s="2">
        <v>255.74</v>
      </c>
      <c r="R1265" s="2" t="str">
        <f t="shared" si="273"/>
        <v>OK</v>
      </c>
    </row>
    <row r="1266" spans="1:18" ht="47.25">
      <c r="A1266" s="7" t="s">
        <v>3643</v>
      </c>
      <c r="B1266" s="13" t="s">
        <v>1590</v>
      </c>
      <c r="C1266" s="14" t="s">
        <v>13</v>
      </c>
      <c r="D1266" s="15">
        <v>120</v>
      </c>
      <c r="E1266" s="50">
        <f t="shared" si="274"/>
        <v>288.45</v>
      </c>
      <c r="F1266" s="51">
        <f t="shared" si="275"/>
        <v>34614</v>
      </c>
      <c r="G1266" s="51">
        <f t="shared" si="276"/>
        <v>369.22</v>
      </c>
      <c r="H1266" s="51">
        <f t="shared" si="277"/>
        <v>44306.400000000001</v>
      </c>
      <c r="I1266" s="54">
        <f t="shared" si="278"/>
        <v>1.7634937859860081E-4</v>
      </c>
      <c r="K1266" s="7" t="s">
        <v>12</v>
      </c>
      <c r="L1266" s="34" t="s">
        <v>1589</v>
      </c>
      <c r="N1266" s="2">
        <v>289.32</v>
      </c>
      <c r="P1266" s="2">
        <v>289.32</v>
      </c>
      <c r="R1266" s="2" t="str">
        <f t="shared" si="273"/>
        <v>OK</v>
      </c>
    </row>
    <row r="1267" spans="1:18" ht="47.25">
      <c r="A1267" s="7" t="s">
        <v>3644</v>
      </c>
      <c r="B1267" s="13" t="s">
        <v>1592</v>
      </c>
      <c r="C1267" s="14" t="s">
        <v>13</v>
      </c>
      <c r="D1267" s="15">
        <v>120</v>
      </c>
      <c r="E1267" s="50">
        <f t="shared" si="274"/>
        <v>293.01</v>
      </c>
      <c r="F1267" s="51">
        <f t="shared" si="275"/>
        <v>35161.199999999997</v>
      </c>
      <c r="G1267" s="51">
        <f t="shared" si="276"/>
        <v>375.05</v>
      </c>
      <c r="H1267" s="51">
        <f t="shared" si="277"/>
        <v>45006</v>
      </c>
      <c r="I1267" s="54">
        <f t="shared" si="278"/>
        <v>1.7913394302422739E-4</v>
      </c>
      <c r="K1267" s="7" t="s">
        <v>12</v>
      </c>
      <c r="L1267" s="34" t="s">
        <v>1591</v>
      </c>
      <c r="N1267" s="2">
        <v>293.89</v>
      </c>
      <c r="P1267" s="2">
        <v>293.89</v>
      </c>
      <c r="R1267" s="2" t="str">
        <f t="shared" si="273"/>
        <v>OK</v>
      </c>
    </row>
    <row r="1268" spans="1:18">
      <c r="A1268" s="7" t="s">
        <v>3851</v>
      </c>
      <c r="B1268" s="13" t="s">
        <v>1594</v>
      </c>
      <c r="C1268" s="14" t="s">
        <v>58</v>
      </c>
      <c r="D1268" s="15">
        <v>100</v>
      </c>
      <c r="E1268" s="50">
        <f t="shared" si="274"/>
        <v>284.41000000000003</v>
      </c>
      <c r="F1268" s="51">
        <f t="shared" si="275"/>
        <v>28441</v>
      </c>
      <c r="G1268" s="51">
        <f t="shared" si="276"/>
        <v>364.04</v>
      </c>
      <c r="H1268" s="51">
        <f t="shared" si="277"/>
        <v>36404</v>
      </c>
      <c r="I1268" s="54">
        <f t="shared" si="278"/>
        <v>1.4489605967768683E-4</v>
      </c>
      <c r="K1268" s="7" t="s">
        <v>12</v>
      </c>
      <c r="L1268" s="34" t="s">
        <v>1593</v>
      </c>
      <c r="N1268" s="2">
        <v>285.27</v>
      </c>
      <c r="P1268" s="2">
        <v>285.27</v>
      </c>
      <c r="R1268" s="2" t="str">
        <f t="shared" si="273"/>
        <v>OK</v>
      </c>
    </row>
    <row r="1269" spans="1:18">
      <c r="A1269" s="7" t="s">
        <v>3852</v>
      </c>
      <c r="B1269" s="13" t="s">
        <v>1596</v>
      </c>
      <c r="C1269" s="14" t="s">
        <v>13</v>
      </c>
      <c r="D1269" s="15">
        <v>100</v>
      </c>
      <c r="E1269" s="50">
        <f t="shared" si="274"/>
        <v>244.53</v>
      </c>
      <c r="F1269" s="51">
        <f t="shared" si="275"/>
        <v>24453</v>
      </c>
      <c r="G1269" s="51">
        <f t="shared" si="276"/>
        <v>313</v>
      </c>
      <c r="H1269" s="51">
        <f t="shared" si="277"/>
        <v>31300</v>
      </c>
      <c r="I1269" s="54">
        <f t="shared" si="278"/>
        <v>1.2458099845927913E-4</v>
      </c>
      <c r="K1269" s="7" t="s">
        <v>12</v>
      </c>
      <c r="L1269" s="34" t="s">
        <v>1595</v>
      </c>
      <c r="N1269" s="2">
        <v>245.27</v>
      </c>
      <c r="P1269" s="2">
        <v>245.27</v>
      </c>
      <c r="R1269" s="2" t="str">
        <f t="shared" si="273"/>
        <v>OK</v>
      </c>
    </row>
    <row r="1270" spans="1:18">
      <c r="A1270" s="7" t="s">
        <v>3853</v>
      </c>
      <c r="B1270" s="17" t="s">
        <v>1598</v>
      </c>
      <c r="C1270" s="18" t="s">
        <v>84</v>
      </c>
      <c r="D1270" s="19">
        <v>650</v>
      </c>
      <c r="E1270" s="50">
        <f t="shared" si="274"/>
        <v>17.13</v>
      </c>
      <c r="F1270" s="51">
        <f t="shared" si="275"/>
        <v>11134.5</v>
      </c>
      <c r="G1270" s="51">
        <f t="shared" si="276"/>
        <v>21.93</v>
      </c>
      <c r="H1270" s="51">
        <f t="shared" si="277"/>
        <v>14254.5</v>
      </c>
      <c r="I1270" s="54">
        <f t="shared" si="278"/>
        <v>5.6736097205680334E-5</v>
      </c>
      <c r="K1270" s="7" t="s">
        <v>12</v>
      </c>
      <c r="L1270" s="35" t="s">
        <v>1597</v>
      </c>
      <c r="N1270" s="2">
        <v>17.18</v>
      </c>
      <c r="P1270" s="2">
        <v>17.18</v>
      </c>
      <c r="R1270" s="2" t="str">
        <f t="shared" si="273"/>
        <v>OK</v>
      </c>
    </row>
    <row r="1271" spans="1:18">
      <c r="A1271" s="3">
        <v>51</v>
      </c>
      <c r="B1271" s="36" t="s">
        <v>1603</v>
      </c>
      <c r="C1271" s="20" t="s">
        <v>56</v>
      </c>
      <c r="D1271" s="6" t="s">
        <v>56</v>
      </c>
      <c r="E1271" s="6"/>
      <c r="F1271" s="6"/>
      <c r="G1271" s="6"/>
      <c r="H1271" s="61">
        <f>SUM(H1272:H1352)</f>
        <v>3038085.8000000003</v>
      </c>
      <c r="I1271" s="62">
        <f t="shared" si="278"/>
        <v>1.2092260778560954E-2</v>
      </c>
      <c r="K1271" s="4"/>
      <c r="L1271" s="5"/>
      <c r="N1271" s="86"/>
      <c r="R1271" s="2" t="str">
        <f t="shared" si="273"/>
        <v>OK</v>
      </c>
    </row>
    <row r="1272" spans="1:18" ht="31.5">
      <c r="A1272" s="7" t="s">
        <v>1878</v>
      </c>
      <c r="B1272" s="9" t="s">
        <v>1612</v>
      </c>
      <c r="C1272" s="10" t="s">
        <v>13</v>
      </c>
      <c r="D1272" s="11">
        <v>1000</v>
      </c>
      <c r="E1272" s="50">
        <f t="shared" ref="E1272:E1335" si="279">ROUND(N1272*$N$4,2)</f>
        <v>17.920000000000002</v>
      </c>
      <c r="F1272" s="51">
        <f t="shared" ref="F1272:F1303" si="280">ROUND(D1272*E1272,2)</f>
        <v>17920</v>
      </c>
      <c r="G1272" s="51">
        <f t="shared" ref="G1272:G1335" si="281">ROUND(E1272*(1+$I$1),2)</f>
        <v>22.94</v>
      </c>
      <c r="H1272" s="51">
        <f t="shared" ref="H1272:H1335" si="282">ROUND(D1272*G1272,2)</f>
        <v>22940</v>
      </c>
      <c r="I1272" s="54">
        <f t="shared" si="278"/>
        <v>9.130632922223206E-5</v>
      </c>
      <c r="K1272" s="7" t="s">
        <v>12</v>
      </c>
      <c r="L1272" s="38" t="s">
        <v>1611</v>
      </c>
      <c r="N1272" s="2">
        <v>17.97</v>
      </c>
      <c r="P1272" s="2">
        <v>17.97</v>
      </c>
      <c r="R1272" s="2" t="str">
        <f t="shared" si="273"/>
        <v>OK</v>
      </c>
    </row>
    <row r="1273" spans="1:18">
      <c r="A1273" s="7" t="s">
        <v>1881</v>
      </c>
      <c r="B1273" s="13" t="s">
        <v>1615</v>
      </c>
      <c r="C1273" s="14" t="s">
        <v>13</v>
      </c>
      <c r="D1273" s="15">
        <v>1000</v>
      </c>
      <c r="E1273" s="50">
        <f t="shared" si="279"/>
        <v>17.920000000000002</v>
      </c>
      <c r="F1273" s="51">
        <f t="shared" si="280"/>
        <v>17920</v>
      </c>
      <c r="G1273" s="51">
        <f t="shared" si="281"/>
        <v>22.94</v>
      </c>
      <c r="H1273" s="51">
        <f t="shared" si="282"/>
        <v>22940</v>
      </c>
      <c r="I1273" s="54">
        <f t="shared" si="278"/>
        <v>9.130632922223206E-5</v>
      </c>
      <c r="K1273" s="7" t="s">
        <v>12</v>
      </c>
      <c r="L1273" s="34" t="s">
        <v>1614</v>
      </c>
      <c r="N1273" s="2">
        <v>17.97</v>
      </c>
      <c r="P1273" s="2">
        <v>17.97</v>
      </c>
      <c r="R1273" s="2" t="str">
        <f t="shared" si="273"/>
        <v>OK</v>
      </c>
    </row>
    <row r="1274" spans="1:18" ht="31.5">
      <c r="A1274" s="7" t="s">
        <v>1883</v>
      </c>
      <c r="B1274" s="13" t="s">
        <v>1606</v>
      </c>
      <c r="C1274" s="14" t="s">
        <v>13</v>
      </c>
      <c r="D1274" s="15">
        <v>1000</v>
      </c>
      <c r="E1274" s="50">
        <f t="shared" si="279"/>
        <v>11.33</v>
      </c>
      <c r="F1274" s="51">
        <f t="shared" si="280"/>
        <v>11330</v>
      </c>
      <c r="G1274" s="51">
        <f t="shared" si="281"/>
        <v>14.5</v>
      </c>
      <c r="H1274" s="51">
        <f t="shared" si="282"/>
        <v>14500</v>
      </c>
      <c r="I1274" s="54">
        <f t="shared" si="278"/>
        <v>5.7713242097749123E-5</v>
      </c>
      <c r="K1274" s="7" t="s">
        <v>12</v>
      </c>
      <c r="L1274" s="34" t="s">
        <v>1605</v>
      </c>
      <c r="N1274" s="2">
        <v>11.36</v>
      </c>
      <c r="P1274" s="2">
        <v>11.36</v>
      </c>
      <c r="R1274" s="2" t="str">
        <f t="shared" si="273"/>
        <v>OK</v>
      </c>
    </row>
    <row r="1275" spans="1:18">
      <c r="A1275" s="7" t="s">
        <v>2725</v>
      </c>
      <c r="B1275" s="13" t="s">
        <v>1609</v>
      </c>
      <c r="C1275" s="14" t="s">
        <v>13</v>
      </c>
      <c r="D1275" s="15">
        <v>1000</v>
      </c>
      <c r="E1275" s="50">
        <f t="shared" si="279"/>
        <v>11.82</v>
      </c>
      <c r="F1275" s="51">
        <f t="shared" si="280"/>
        <v>11820</v>
      </c>
      <c r="G1275" s="51">
        <f t="shared" si="281"/>
        <v>15.13</v>
      </c>
      <c r="H1275" s="51">
        <f t="shared" si="282"/>
        <v>15130</v>
      </c>
      <c r="I1275" s="54">
        <f t="shared" si="278"/>
        <v>6.0220782961306496E-5</v>
      </c>
      <c r="K1275" s="7" t="s">
        <v>12</v>
      </c>
      <c r="L1275" s="34" t="s">
        <v>1608</v>
      </c>
      <c r="N1275" s="2">
        <v>11.86</v>
      </c>
      <c r="P1275" s="2">
        <v>11.86</v>
      </c>
      <c r="R1275" s="2" t="str">
        <f t="shared" si="273"/>
        <v>OK</v>
      </c>
    </row>
    <row r="1276" spans="1:18" ht="31.5">
      <c r="A1276" s="7" t="s">
        <v>2726</v>
      </c>
      <c r="B1276" s="13" t="s">
        <v>1619</v>
      </c>
      <c r="C1276" s="14" t="s">
        <v>13</v>
      </c>
      <c r="D1276" s="15">
        <v>15</v>
      </c>
      <c r="E1276" s="50">
        <f t="shared" si="279"/>
        <v>208.86</v>
      </c>
      <c r="F1276" s="51">
        <f t="shared" si="280"/>
        <v>3132.9</v>
      </c>
      <c r="G1276" s="51">
        <f t="shared" si="281"/>
        <v>267.33999999999997</v>
      </c>
      <c r="H1276" s="51">
        <f t="shared" si="282"/>
        <v>4010.1</v>
      </c>
      <c r="I1276" s="54">
        <f t="shared" si="278"/>
        <v>1.5961094630081638E-5</v>
      </c>
      <c r="K1276" s="7" t="s">
        <v>12</v>
      </c>
      <c r="L1276" s="34" t="s">
        <v>1618</v>
      </c>
      <c r="N1276" s="2">
        <v>209.49</v>
      </c>
      <c r="P1276" s="2">
        <v>209.49</v>
      </c>
      <c r="R1276" s="2" t="str">
        <f t="shared" si="273"/>
        <v>OK</v>
      </c>
    </row>
    <row r="1277" spans="1:18" ht="31.5">
      <c r="A1277" s="7" t="s">
        <v>2727</v>
      </c>
      <c r="B1277" s="13" t="s">
        <v>1617</v>
      </c>
      <c r="C1277" s="14" t="s">
        <v>13</v>
      </c>
      <c r="D1277" s="15">
        <v>15</v>
      </c>
      <c r="E1277" s="50">
        <f t="shared" si="279"/>
        <v>119.92</v>
      </c>
      <c r="F1277" s="51">
        <f t="shared" si="280"/>
        <v>1798.8</v>
      </c>
      <c r="G1277" s="51">
        <f t="shared" si="281"/>
        <v>153.5</v>
      </c>
      <c r="H1277" s="51">
        <f t="shared" si="282"/>
        <v>2302.5</v>
      </c>
      <c r="I1277" s="54">
        <f t="shared" si="278"/>
        <v>9.1644648227632662E-6</v>
      </c>
      <c r="K1277" s="7" t="s">
        <v>12</v>
      </c>
      <c r="L1277" s="34" t="s">
        <v>1616</v>
      </c>
      <c r="N1277" s="2">
        <v>120.28</v>
      </c>
      <c r="P1277" s="2">
        <v>120.28</v>
      </c>
      <c r="R1277" s="2" t="str">
        <f t="shared" si="273"/>
        <v>OK</v>
      </c>
    </row>
    <row r="1278" spans="1:18" ht="31.5">
      <c r="A1278" s="7" t="s">
        <v>2728</v>
      </c>
      <c r="B1278" s="13" t="s">
        <v>1621</v>
      </c>
      <c r="C1278" s="14" t="s">
        <v>13</v>
      </c>
      <c r="D1278" s="15">
        <v>500</v>
      </c>
      <c r="E1278" s="50">
        <f t="shared" si="279"/>
        <v>738.59</v>
      </c>
      <c r="F1278" s="51">
        <f t="shared" si="280"/>
        <v>369295</v>
      </c>
      <c r="G1278" s="51">
        <f t="shared" si="281"/>
        <v>945.4</v>
      </c>
      <c r="H1278" s="51">
        <f t="shared" si="282"/>
        <v>472700</v>
      </c>
      <c r="I1278" s="54">
        <f t="shared" si="278"/>
        <v>1.8814516923866213E-3</v>
      </c>
      <c r="K1278" s="7" t="s">
        <v>12</v>
      </c>
      <c r="L1278" s="34" t="s">
        <v>1620</v>
      </c>
      <c r="N1278" s="2">
        <v>740.81</v>
      </c>
      <c r="P1278" s="2">
        <v>740.81</v>
      </c>
      <c r="R1278" s="2" t="str">
        <f t="shared" si="273"/>
        <v>OK</v>
      </c>
    </row>
    <row r="1279" spans="1:18">
      <c r="A1279" s="7" t="s">
        <v>2729</v>
      </c>
      <c r="B1279" s="13" t="s">
        <v>1623</v>
      </c>
      <c r="C1279" s="14" t="s">
        <v>13</v>
      </c>
      <c r="D1279" s="15">
        <v>600</v>
      </c>
      <c r="E1279" s="50">
        <f t="shared" si="279"/>
        <v>15.88</v>
      </c>
      <c r="F1279" s="51">
        <f t="shared" si="280"/>
        <v>9528</v>
      </c>
      <c r="G1279" s="51">
        <f t="shared" si="281"/>
        <v>20.329999999999998</v>
      </c>
      <c r="H1279" s="51">
        <f t="shared" si="282"/>
        <v>12198</v>
      </c>
      <c r="I1279" s="54">
        <f t="shared" si="278"/>
        <v>4.8550767386782328E-5</v>
      </c>
      <c r="K1279" s="7" t="s">
        <v>12</v>
      </c>
      <c r="L1279" s="34" t="s">
        <v>1622</v>
      </c>
      <c r="N1279" s="2">
        <v>15.93</v>
      </c>
      <c r="P1279" s="2">
        <v>15.93</v>
      </c>
      <c r="R1279" s="2" t="str">
        <f t="shared" si="273"/>
        <v>OK</v>
      </c>
    </row>
    <row r="1280" spans="1:18">
      <c r="A1280" s="7" t="s">
        <v>2730</v>
      </c>
      <c r="B1280" s="13" t="s">
        <v>2535</v>
      </c>
      <c r="C1280" s="14" t="s">
        <v>13</v>
      </c>
      <c r="D1280" s="15">
        <v>600</v>
      </c>
      <c r="E1280" s="50">
        <f t="shared" si="279"/>
        <v>32.29</v>
      </c>
      <c r="F1280" s="51">
        <f t="shared" si="280"/>
        <v>19374</v>
      </c>
      <c r="G1280" s="51">
        <f t="shared" si="281"/>
        <v>41.33</v>
      </c>
      <c r="H1280" s="51">
        <f t="shared" si="282"/>
        <v>24798</v>
      </c>
      <c r="I1280" s="54">
        <f t="shared" si="278"/>
        <v>9.8701584657929847E-5</v>
      </c>
      <c r="K1280" s="7" t="s">
        <v>159</v>
      </c>
      <c r="L1280" s="34" t="s">
        <v>2534</v>
      </c>
      <c r="N1280" s="2">
        <v>32.39</v>
      </c>
      <c r="P1280" s="2">
        <v>32.39</v>
      </c>
      <c r="R1280" s="2" t="str">
        <f t="shared" si="273"/>
        <v>OK</v>
      </c>
    </row>
    <row r="1281" spans="1:18">
      <c r="A1281" s="7" t="s">
        <v>2731</v>
      </c>
      <c r="B1281" s="13" t="s">
        <v>1625</v>
      </c>
      <c r="C1281" s="14" t="s">
        <v>13</v>
      </c>
      <c r="D1281" s="15">
        <v>600</v>
      </c>
      <c r="E1281" s="50">
        <f t="shared" si="279"/>
        <v>71.5</v>
      </c>
      <c r="F1281" s="51">
        <f t="shared" si="280"/>
        <v>42900</v>
      </c>
      <c r="G1281" s="51">
        <f t="shared" si="281"/>
        <v>91.52</v>
      </c>
      <c r="H1281" s="51">
        <f t="shared" si="282"/>
        <v>54912</v>
      </c>
      <c r="I1281" s="54">
        <f t="shared" si="278"/>
        <v>2.185620379359724E-4</v>
      </c>
      <c r="K1281" s="7" t="s">
        <v>12</v>
      </c>
      <c r="L1281" s="34" t="s">
        <v>1624</v>
      </c>
      <c r="N1281" s="2">
        <v>71.72</v>
      </c>
      <c r="P1281" s="2">
        <v>71.72</v>
      </c>
      <c r="R1281" s="2" t="str">
        <f t="shared" si="273"/>
        <v>OK</v>
      </c>
    </row>
    <row r="1282" spans="1:18">
      <c r="A1282" s="7" t="s">
        <v>2732</v>
      </c>
      <c r="B1282" s="13" t="s">
        <v>2537</v>
      </c>
      <c r="C1282" s="14" t="s">
        <v>13</v>
      </c>
      <c r="D1282" s="15">
        <v>600</v>
      </c>
      <c r="E1282" s="50">
        <f t="shared" si="279"/>
        <v>28.65</v>
      </c>
      <c r="F1282" s="51">
        <f t="shared" si="280"/>
        <v>17190</v>
      </c>
      <c r="G1282" s="51">
        <f t="shared" si="281"/>
        <v>36.67</v>
      </c>
      <c r="H1282" s="51">
        <f t="shared" si="282"/>
        <v>22002</v>
      </c>
      <c r="I1282" s="54">
        <f t="shared" si="278"/>
        <v>8.7572879492046635E-5</v>
      </c>
      <c r="K1282" s="7" t="s">
        <v>159</v>
      </c>
      <c r="L1282" s="34" t="s">
        <v>2536</v>
      </c>
      <c r="N1282" s="2">
        <v>28.74</v>
      </c>
      <c r="P1282" s="2">
        <v>28.74</v>
      </c>
      <c r="R1282" s="2" t="str">
        <f t="shared" si="273"/>
        <v>OK</v>
      </c>
    </row>
    <row r="1283" spans="1:18">
      <c r="A1283" s="7" t="s">
        <v>2733</v>
      </c>
      <c r="B1283" s="13" t="s">
        <v>2533</v>
      </c>
      <c r="C1283" s="14" t="s">
        <v>13</v>
      </c>
      <c r="D1283" s="15">
        <v>400</v>
      </c>
      <c r="E1283" s="50">
        <f t="shared" si="279"/>
        <v>26.1</v>
      </c>
      <c r="F1283" s="51">
        <f t="shared" si="280"/>
        <v>10440</v>
      </c>
      <c r="G1283" s="51">
        <f t="shared" si="281"/>
        <v>33.409999999999997</v>
      </c>
      <c r="H1283" s="51">
        <f t="shared" si="282"/>
        <v>13364</v>
      </c>
      <c r="I1283" s="54">
        <f t="shared" si="278"/>
        <v>5.3191708096159947E-5</v>
      </c>
      <c r="K1283" s="7" t="s">
        <v>159</v>
      </c>
      <c r="L1283" s="34" t="s">
        <v>2532</v>
      </c>
      <c r="N1283" s="2">
        <v>26.18</v>
      </c>
      <c r="P1283" s="2">
        <v>26.18</v>
      </c>
      <c r="R1283" s="2" t="str">
        <f t="shared" si="273"/>
        <v>OK</v>
      </c>
    </row>
    <row r="1284" spans="1:18" ht="47.25">
      <c r="A1284" s="7" t="s">
        <v>2734</v>
      </c>
      <c r="B1284" s="13" t="s">
        <v>1633</v>
      </c>
      <c r="C1284" s="14" t="s">
        <v>84</v>
      </c>
      <c r="D1284" s="15">
        <v>300</v>
      </c>
      <c r="E1284" s="50">
        <f t="shared" si="279"/>
        <v>14.44</v>
      </c>
      <c r="F1284" s="51">
        <f t="shared" si="280"/>
        <v>4332</v>
      </c>
      <c r="G1284" s="51">
        <f t="shared" si="281"/>
        <v>18.48</v>
      </c>
      <c r="H1284" s="51">
        <f t="shared" si="282"/>
        <v>5544</v>
      </c>
      <c r="I1284" s="54">
        <f t="shared" si="278"/>
        <v>2.2066359599304905E-5</v>
      </c>
      <c r="K1284" s="7" t="s">
        <v>1834</v>
      </c>
      <c r="L1284" s="46" t="s">
        <v>1632</v>
      </c>
      <c r="N1284" s="2">
        <v>14.48</v>
      </c>
      <c r="P1284" s="2">
        <v>14.48</v>
      </c>
      <c r="R1284" s="2" t="str">
        <f t="shared" si="273"/>
        <v>OK</v>
      </c>
    </row>
    <row r="1285" spans="1:18">
      <c r="A1285" s="7" t="s">
        <v>2735</v>
      </c>
      <c r="B1285" s="13" t="s">
        <v>2539</v>
      </c>
      <c r="C1285" s="14" t="s">
        <v>84</v>
      </c>
      <c r="D1285" s="15">
        <v>1500</v>
      </c>
      <c r="E1285" s="50">
        <f t="shared" si="279"/>
        <v>9.34</v>
      </c>
      <c r="F1285" s="51">
        <f t="shared" si="280"/>
        <v>14010</v>
      </c>
      <c r="G1285" s="51">
        <f t="shared" si="281"/>
        <v>11.96</v>
      </c>
      <c r="H1285" s="51">
        <f t="shared" si="282"/>
        <v>17940</v>
      </c>
      <c r="I1285" s="54">
        <f t="shared" si="278"/>
        <v>7.1405211257490978E-5</v>
      </c>
      <c r="K1285" s="7" t="s">
        <v>159</v>
      </c>
      <c r="L1285" s="34" t="s">
        <v>2538</v>
      </c>
      <c r="N1285" s="2">
        <v>9.3699999999999992</v>
      </c>
      <c r="P1285" s="2">
        <v>9.3699999999999992</v>
      </c>
      <c r="R1285" s="2" t="str">
        <f t="shared" si="273"/>
        <v>OK</v>
      </c>
    </row>
    <row r="1286" spans="1:18">
      <c r="A1286" s="7" t="s">
        <v>2736</v>
      </c>
      <c r="B1286" s="13" t="s">
        <v>2541</v>
      </c>
      <c r="C1286" s="14" t="s">
        <v>84</v>
      </c>
      <c r="D1286" s="15">
        <v>1500</v>
      </c>
      <c r="E1286" s="50">
        <f t="shared" si="279"/>
        <v>13.79</v>
      </c>
      <c r="F1286" s="51">
        <f t="shared" si="280"/>
        <v>20685</v>
      </c>
      <c r="G1286" s="51">
        <f t="shared" si="281"/>
        <v>17.649999999999999</v>
      </c>
      <c r="H1286" s="51">
        <f t="shared" si="282"/>
        <v>26475</v>
      </c>
      <c r="I1286" s="54">
        <f t="shared" si="278"/>
        <v>1.05376419623304E-4</v>
      </c>
      <c r="K1286" s="7" t="s">
        <v>159</v>
      </c>
      <c r="L1286" s="34" t="s">
        <v>2540</v>
      </c>
      <c r="N1286" s="2">
        <v>13.83</v>
      </c>
      <c r="P1286" s="2">
        <v>13.83</v>
      </c>
      <c r="R1286" s="2" t="str">
        <f t="shared" ref="R1286:R1349" si="283">IF(E1286&lt;=P1286,"OK","ERRO")</f>
        <v>OK</v>
      </c>
    </row>
    <row r="1287" spans="1:18">
      <c r="A1287" s="7" t="s">
        <v>2737</v>
      </c>
      <c r="B1287" s="13" t="s">
        <v>2543</v>
      </c>
      <c r="C1287" s="14" t="s">
        <v>84</v>
      </c>
      <c r="D1287" s="21">
        <v>3000</v>
      </c>
      <c r="E1287" s="50">
        <f t="shared" si="279"/>
        <v>18.989999999999998</v>
      </c>
      <c r="F1287" s="51">
        <f t="shared" si="280"/>
        <v>56970</v>
      </c>
      <c r="G1287" s="51">
        <f t="shared" si="281"/>
        <v>24.31</v>
      </c>
      <c r="H1287" s="51">
        <f t="shared" si="282"/>
        <v>72930</v>
      </c>
      <c r="I1287" s="54">
        <f t="shared" si="278"/>
        <v>2.9027770663371332E-4</v>
      </c>
      <c r="K1287" s="7" t="s">
        <v>159</v>
      </c>
      <c r="L1287" s="34" t="s">
        <v>2542</v>
      </c>
      <c r="N1287" s="2">
        <v>19.05</v>
      </c>
      <c r="P1287" s="2">
        <v>19.05</v>
      </c>
      <c r="R1287" s="2" t="str">
        <f t="shared" si="283"/>
        <v>OK</v>
      </c>
    </row>
    <row r="1288" spans="1:18">
      <c r="A1288" s="7" t="s">
        <v>2738</v>
      </c>
      <c r="B1288" s="13" t="s">
        <v>2099</v>
      </c>
      <c r="C1288" s="14" t="s">
        <v>84</v>
      </c>
      <c r="D1288" s="21">
        <v>3000</v>
      </c>
      <c r="E1288" s="50">
        <f t="shared" si="279"/>
        <v>27.8</v>
      </c>
      <c r="F1288" s="51">
        <f t="shared" si="280"/>
        <v>83400</v>
      </c>
      <c r="G1288" s="51">
        <f t="shared" si="281"/>
        <v>35.58</v>
      </c>
      <c r="H1288" s="51">
        <f t="shared" si="282"/>
        <v>106740</v>
      </c>
      <c r="I1288" s="54">
        <f t="shared" si="278"/>
        <v>4.2484906631129249E-4</v>
      </c>
      <c r="K1288" s="7" t="s">
        <v>159</v>
      </c>
      <c r="L1288" s="34" t="s">
        <v>2098</v>
      </c>
      <c r="N1288" s="2">
        <v>27.88</v>
      </c>
      <c r="P1288" s="2">
        <v>27.88</v>
      </c>
      <c r="R1288" s="2" t="str">
        <f t="shared" si="283"/>
        <v>OK</v>
      </c>
    </row>
    <row r="1289" spans="1:18">
      <c r="A1289" s="7" t="s">
        <v>2739</v>
      </c>
      <c r="B1289" s="13" t="s">
        <v>2101</v>
      </c>
      <c r="C1289" s="14" t="s">
        <v>84</v>
      </c>
      <c r="D1289" s="15">
        <v>3000</v>
      </c>
      <c r="E1289" s="50">
        <f t="shared" si="279"/>
        <v>41.5</v>
      </c>
      <c r="F1289" s="51">
        <f t="shared" si="280"/>
        <v>124500</v>
      </c>
      <c r="G1289" s="51">
        <f t="shared" si="281"/>
        <v>53.12</v>
      </c>
      <c r="H1289" s="51">
        <f t="shared" si="282"/>
        <v>159360</v>
      </c>
      <c r="I1289" s="54">
        <f t="shared" si="278"/>
        <v>6.3428843177222756E-4</v>
      </c>
      <c r="K1289" s="7" t="s">
        <v>159</v>
      </c>
      <c r="L1289" s="34" t="s">
        <v>2100</v>
      </c>
      <c r="N1289" s="2">
        <v>41.62</v>
      </c>
      <c r="P1289" s="2">
        <v>41.62</v>
      </c>
      <c r="R1289" s="2" t="str">
        <f t="shared" si="283"/>
        <v>OK</v>
      </c>
    </row>
    <row r="1290" spans="1:18">
      <c r="A1290" s="7" t="s">
        <v>2740</v>
      </c>
      <c r="B1290" s="13" t="s">
        <v>2545</v>
      </c>
      <c r="C1290" s="14" t="s">
        <v>84</v>
      </c>
      <c r="D1290" s="15">
        <v>3000</v>
      </c>
      <c r="E1290" s="50">
        <f t="shared" si="279"/>
        <v>56.76</v>
      </c>
      <c r="F1290" s="51">
        <f t="shared" si="280"/>
        <v>170280</v>
      </c>
      <c r="G1290" s="51">
        <f t="shared" si="281"/>
        <v>72.650000000000006</v>
      </c>
      <c r="H1290" s="51">
        <f t="shared" si="282"/>
        <v>217950</v>
      </c>
      <c r="I1290" s="54">
        <f t="shared" si="278"/>
        <v>8.6748973208306348E-4</v>
      </c>
      <c r="K1290" s="7" t="s">
        <v>159</v>
      </c>
      <c r="L1290" s="34" t="s">
        <v>2544</v>
      </c>
      <c r="N1290" s="2">
        <v>56.93</v>
      </c>
      <c r="P1290" s="2">
        <v>56.93</v>
      </c>
      <c r="R1290" s="2" t="str">
        <f t="shared" si="283"/>
        <v>OK</v>
      </c>
    </row>
    <row r="1291" spans="1:18" ht="31.5">
      <c r="A1291" s="7" t="s">
        <v>2741</v>
      </c>
      <c r="B1291" s="13" t="s">
        <v>1631</v>
      </c>
      <c r="C1291" s="14" t="s">
        <v>84</v>
      </c>
      <c r="D1291" s="15">
        <v>2000</v>
      </c>
      <c r="E1291" s="50">
        <f t="shared" si="279"/>
        <v>92.46</v>
      </c>
      <c r="F1291" s="51">
        <f t="shared" si="280"/>
        <v>184920</v>
      </c>
      <c r="G1291" s="51">
        <f t="shared" si="281"/>
        <v>118.35</v>
      </c>
      <c r="H1291" s="51">
        <f t="shared" si="282"/>
        <v>236700</v>
      </c>
      <c r="I1291" s="54">
        <f t="shared" si="278"/>
        <v>9.4211892445084252E-4</v>
      </c>
      <c r="K1291" s="7" t="s">
        <v>12</v>
      </c>
      <c r="L1291" s="46" t="s">
        <v>1630</v>
      </c>
      <c r="N1291" s="2">
        <v>92.74</v>
      </c>
      <c r="P1291" s="2">
        <v>92.74</v>
      </c>
      <c r="R1291" s="2" t="str">
        <f t="shared" si="283"/>
        <v>OK</v>
      </c>
    </row>
    <row r="1292" spans="1:18" ht="47.25">
      <c r="A1292" s="7" t="s">
        <v>2742</v>
      </c>
      <c r="B1292" s="13" t="s">
        <v>1667</v>
      </c>
      <c r="C1292" s="14" t="s">
        <v>13</v>
      </c>
      <c r="D1292" s="15">
        <v>600</v>
      </c>
      <c r="E1292" s="50">
        <f t="shared" si="279"/>
        <v>178.45</v>
      </c>
      <c r="F1292" s="51">
        <f t="shared" si="280"/>
        <v>107070</v>
      </c>
      <c r="G1292" s="51">
        <f t="shared" si="281"/>
        <v>228.42</v>
      </c>
      <c r="H1292" s="51">
        <f t="shared" si="282"/>
        <v>137052</v>
      </c>
      <c r="I1292" s="54">
        <f t="shared" si="278"/>
        <v>5.454976038607388E-4</v>
      </c>
      <c r="K1292" s="7" t="s">
        <v>12</v>
      </c>
      <c r="L1292" s="34" t="s">
        <v>1666</v>
      </c>
      <c r="N1292" s="2">
        <v>178.99</v>
      </c>
      <c r="P1292" s="2">
        <v>178.99</v>
      </c>
      <c r="R1292" s="2" t="str">
        <f t="shared" si="283"/>
        <v>OK</v>
      </c>
    </row>
    <row r="1293" spans="1:18" ht="31.5">
      <c r="A1293" s="7" t="s">
        <v>2743</v>
      </c>
      <c r="B1293" s="13" t="s">
        <v>1669</v>
      </c>
      <c r="C1293" s="14" t="s">
        <v>13</v>
      </c>
      <c r="D1293" s="15">
        <v>600</v>
      </c>
      <c r="E1293" s="50">
        <f t="shared" si="279"/>
        <v>164.94</v>
      </c>
      <c r="F1293" s="51">
        <f t="shared" si="280"/>
        <v>98964</v>
      </c>
      <c r="G1293" s="51">
        <f t="shared" si="281"/>
        <v>211.12</v>
      </c>
      <c r="H1293" s="51">
        <f t="shared" si="282"/>
        <v>126672</v>
      </c>
      <c r="I1293" s="54">
        <f t="shared" si="278"/>
        <v>5.0418288296593631E-4</v>
      </c>
      <c r="K1293" s="7" t="s">
        <v>12</v>
      </c>
      <c r="L1293" s="34" t="s">
        <v>1668</v>
      </c>
      <c r="N1293" s="2">
        <v>165.44</v>
      </c>
      <c r="P1293" s="2">
        <v>165.44</v>
      </c>
      <c r="R1293" s="2" t="str">
        <f t="shared" si="283"/>
        <v>OK</v>
      </c>
    </row>
    <row r="1294" spans="1:18" ht="31.5">
      <c r="A1294" s="7" t="s">
        <v>2744</v>
      </c>
      <c r="B1294" s="13" t="s">
        <v>1671</v>
      </c>
      <c r="C1294" s="14" t="s">
        <v>13</v>
      </c>
      <c r="D1294" s="15">
        <v>600</v>
      </c>
      <c r="E1294" s="50">
        <f t="shared" si="279"/>
        <v>246.24</v>
      </c>
      <c r="F1294" s="51">
        <f t="shared" si="280"/>
        <v>147744</v>
      </c>
      <c r="G1294" s="51">
        <f t="shared" si="281"/>
        <v>315.19</v>
      </c>
      <c r="H1294" s="51">
        <f t="shared" si="282"/>
        <v>189114</v>
      </c>
      <c r="I1294" s="54">
        <f t="shared" si="278"/>
        <v>7.5271600455680877E-4</v>
      </c>
      <c r="K1294" s="7" t="s">
        <v>12</v>
      </c>
      <c r="L1294" s="46" t="s">
        <v>1670</v>
      </c>
      <c r="N1294" s="2">
        <v>246.98</v>
      </c>
      <c r="P1294" s="2">
        <v>246.98</v>
      </c>
      <c r="R1294" s="2" t="str">
        <f t="shared" si="283"/>
        <v>OK</v>
      </c>
    </row>
    <row r="1295" spans="1:18" ht="31.5">
      <c r="A1295" s="7" t="s">
        <v>2745</v>
      </c>
      <c r="B1295" s="13" t="s">
        <v>1675</v>
      </c>
      <c r="C1295" s="14" t="s">
        <v>162</v>
      </c>
      <c r="D1295" s="15">
        <v>600</v>
      </c>
      <c r="E1295" s="50">
        <f t="shared" si="279"/>
        <v>113.6</v>
      </c>
      <c r="F1295" s="51">
        <f t="shared" si="280"/>
        <v>68160</v>
      </c>
      <c r="G1295" s="51">
        <f t="shared" si="281"/>
        <v>145.41</v>
      </c>
      <c r="H1295" s="51">
        <f t="shared" si="282"/>
        <v>87246</v>
      </c>
      <c r="I1295" s="54">
        <f t="shared" si="278"/>
        <v>3.4725858759035997E-4</v>
      </c>
      <c r="K1295" s="7" t="s">
        <v>12</v>
      </c>
      <c r="L1295" s="34" t="s">
        <v>1674</v>
      </c>
      <c r="N1295" s="2">
        <v>113.94</v>
      </c>
      <c r="P1295" s="2">
        <v>113.94</v>
      </c>
      <c r="R1295" s="2" t="str">
        <f t="shared" si="283"/>
        <v>OK</v>
      </c>
    </row>
    <row r="1296" spans="1:18" ht="31.5">
      <c r="A1296" s="7" t="s">
        <v>2746</v>
      </c>
      <c r="B1296" s="13" t="s">
        <v>1673</v>
      </c>
      <c r="C1296" s="14" t="s">
        <v>13</v>
      </c>
      <c r="D1296" s="15">
        <v>600</v>
      </c>
      <c r="E1296" s="50">
        <f t="shared" si="279"/>
        <v>21.44</v>
      </c>
      <c r="F1296" s="51">
        <f t="shared" si="280"/>
        <v>12864</v>
      </c>
      <c r="G1296" s="51">
        <f t="shared" si="281"/>
        <v>27.44</v>
      </c>
      <c r="H1296" s="51">
        <f t="shared" si="282"/>
        <v>16464</v>
      </c>
      <c r="I1296" s="54">
        <f t="shared" si="278"/>
        <v>6.5530401234299411E-5</v>
      </c>
      <c r="K1296" s="7" t="s">
        <v>12</v>
      </c>
      <c r="L1296" s="34" t="s">
        <v>1672</v>
      </c>
      <c r="N1296" s="2">
        <v>21.5</v>
      </c>
      <c r="P1296" s="2">
        <v>21.5</v>
      </c>
      <c r="R1296" s="2" t="str">
        <f t="shared" si="283"/>
        <v>OK</v>
      </c>
    </row>
    <row r="1297" spans="1:18" ht="31.5">
      <c r="A1297" s="7" t="s">
        <v>2747</v>
      </c>
      <c r="B1297" s="13" t="s">
        <v>2660</v>
      </c>
      <c r="C1297" s="14" t="s">
        <v>13</v>
      </c>
      <c r="D1297" s="15">
        <v>600</v>
      </c>
      <c r="E1297" s="50">
        <f t="shared" si="279"/>
        <v>111.09</v>
      </c>
      <c r="F1297" s="51">
        <f t="shared" si="280"/>
        <v>66654</v>
      </c>
      <c r="G1297" s="51">
        <f t="shared" si="281"/>
        <v>142.19999999999999</v>
      </c>
      <c r="H1297" s="51">
        <f t="shared" si="282"/>
        <v>85320</v>
      </c>
      <c r="I1297" s="54">
        <f t="shared" si="278"/>
        <v>3.395926769503417E-4</v>
      </c>
      <c r="K1297" s="7" t="s">
        <v>677</v>
      </c>
      <c r="L1297" s="34">
        <v>96989</v>
      </c>
      <c r="N1297" s="2">
        <v>111.42</v>
      </c>
      <c r="P1297" s="2">
        <v>111.42</v>
      </c>
      <c r="R1297" s="2" t="str">
        <f t="shared" si="283"/>
        <v>OK</v>
      </c>
    </row>
    <row r="1298" spans="1:18" ht="31.5">
      <c r="A1298" s="7" t="s">
        <v>3645</v>
      </c>
      <c r="B1298" s="13" t="s">
        <v>1647</v>
      </c>
      <c r="C1298" s="14" t="s">
        <v>13</v>
      </c>
      <c r="D1298" s="15">
        <v>50</v>
      </c>
      <c r="E1298" s="50">
        <f t="shared" si="279"/>
        <v>203.01</v>
      </c>
      <c r="F1298" s="51">
        <f t="shared" si="280"/>
        <v>10150.5</v>
      </c>
      <c r="G1298" s="51">
        <f t="shared" si="281"/>
        <v>259.85000000000002</v>
      </c>
      <c r="H1298" s="51">
        <f t="shared" si="282"/>
        <v>12992.5</v>
      </c>
      <c r="I1298" s="54">
        <f t="shared" si="278"/>
        <v>5.1713055031379686E-5</v>
      </c>
      <c r="K1298" s="7" t="s">
        <v>12</v>
      </c>
      <c r="L1298" s="34" t="s">
        <v>1646</v>
      </c>
      <c r="N1298" s="2">
        <v>203.62</v>
      </c>
      <c r="P1298" s="2">
        <v>203.62</v>
      </c>
      <c r="R1298" s="2" t="str">
        <f t="shared" si="283"/>
        <v>OK</v>
      </c>
    </row>
    <row r="1299" spans="1:18">
      <c r="A1299" s="7" t="s">
        <v>3646</v>
      </c>
      <c r="B1299" s="13" t="s">
        <v>1645</v>
      </c>
      <c r="C1299" s="14" t="s">
        <v>13</v>
      </c>
      <c r="D1299" s="15">
        <v>400</v>
      </c>
      <c r="E1299" s="50">
        <f t="shared" si="279"/>
        <v>2.06</v>
      </c>
      <c r="F1299" s="51">
        <f t="shared" si="280"/>
        <v>824</v>
      </c>
      <c r="G1299" s="51">
        <f t="shared" si="281"/>
        <v>2.64</v>
      </c>
      <c r="H1299" s="51">
        <f t="shared" si="282"/>
        <v>1056</v>
      </c>
      <c r="I1299" s="54">
        <f t="shared" si="278"/>
        <v>4.2031161141533149E-6</v>
      </c>
      <c r="K1299" s="7" t="s">
        <v>12</v>
      </c>
      <c r="L1299" s="34" t="s">
        <v>1644</v>
      </c>
      <c r="N1299" s="2">
        <v>2.0699999999999998</v>
      </c>
      <c r="P1299" s="2">
        <v>2.0699999999999998</v>
      </c>
      <c r="R1299" s="2" t="str">
        <f t="shared" si="283"/>
        <v>OK</v>
      </c>
    </row>
    <row r="1300" spans="1:18">
      <c r="A1300" s="7" t="s">
        <v>3647</v>
      </c>
      <c r="B1300" s="13" t="s">
        <v>1649</v>
      </c>
      <c r="C1300" s="14" t="s">
        <v>13</v>
      </c>
      <c r="D1300" s="15">
        <v>500</v>
      </c>
      <c r="E1300" s="50">
        <f t="shared" si="279"/>
        <v>3.08</v>
      </c>
      <c r="F1300" s="51">
        <f t="shared" si="280"/>
        <v>1540</v>
      </c>
      <c r="G1300" s="51">
        <f t="shared" si="281"/>
        <v>3.94</v>
      </c>
      <c r="H1300" s="51">
        <f t="shared" si="282"/>
        <v>1970</v>
      </c>
      <c r="I1300" s="54">
        <f t="shared" si="278"/>
        <v>7.8410404781079836E-6</v>
      </c>
      <c r="K1300" s="7" t="s">
        <v>12</v>
      </c>
      <c r="L1300" s="34" t="s">
        <v>1648</v>
      </c>
      <c r="N1300" s="2">
        <v>3.09</v>
      </c>
      <c r="P1300" s="2">
        <v>3.09</v>
      </c>
      <c r="R1300" s="2" t="str">
        <f t="shared" si="283"/>
        <v>OK</v>
      </c>
    </row>
    <row r="1301" spans="1:18">
      <c r="A1301" s="7" t="s">
        <v>3648</v>
      </c>
      <c r="B1301" s="13" t="s">
        <v>2549</v>
      </c>
      <c r="C1301" s="14" t="s">
        <v>13</v>
      </c>
      <c r="D1301" s="15">
        <v>300</v>
      </c>
      <c r="E1301" s="50">
        <f t="shared" si="279"/>
        <v>19.97</v>
      </c>
      <c r="F1301" s="51">
        <f t="shared" si="280"/>
        <v>5991</v>
      </c>
      <c r="G1301" s="51">
        <f t="shared" si="281"/>
        <v>25.56</v>
      </c>
      <c r="H1301" s="51">
        <f t="shared" si="282"/>
        <v>7668</v>
      </c>
      <c r="I1301" s="54">
        <f t="shared" si="278"/>
        <v>3.0520354510726912E-5</v>
      </c>
      <c r="K1301" s="7" t="s">
        <v>159</v>
      </c>
      <c r="L1301" s="34" t="s">
        <v>2548</v>
      </c>
      <c r="N1301" s="2">
        <v>20.03</v>
      </c>
      <c r="P1301" s="2">
        <v>20.03</v>
      </c>
      <c r="R1301" s="2" t="str">
        <f t="shared" si="283"/>
        <v>OK</v>
      </c>
    </row>
    <row r="1302" spans="1:18" ht="31.5">
      <c r="A1302" s="7" t="s">
        <v>3649</v>
      </c>
      <c r="B1302" s="13" t="s">
        <v>1659</v>
      </c>
      <c r="C1302" s="14" t="s">
        <v>13</v>
      </c>
      <c r="D1302" s="15">
        <v>300</v>
      </c>
      <c r="E1302" s="50">
        <f t="shared" si="279"/>
        <v>17.399999999999999</v>
      </c>
      <c r="F1302" s="51">
        <f t="shared" si="280"/>
        <v>5220</v>
      </c>
      <c r="G1302" s="51">
        <f t="shared" si="281"/>
        <v>22.27</v>
      </c>
      <c r="H1302" s="51">
        <f t="shared" si="282"/>
        <v>6681</v>
      </c>
      <c r="I1302" s="54">
        <f t="shared" si="278"/>
        <v>2.6591873824487026E-5</v>
      </c>
      <c r="K1302" s="7" t="s">
        <v>12</v>
      </c>
      <c r="L1302" s="34" t="s">
        <v>1658</v>
      </c>
      <c r="N1302" s="2">
        <v>17.45</v>
      </c>
      <c r="P1302" s="2">
        <v>17.45</v>
      </c>
      <c r="R1302" s="2" t="str">
        <f t="shared" si="283"/>
        <v>OK</v>
      </c>
    </row>
    <row r="1303" spans="1:18" ht="31.5">
      <c r="A1303" s="7" t="s">
        <v>3650</v>
      </c>
      <c r="B1303" s="13" t="s">
        <v>1651</v>
      </c>
      <c r="C1303" s="14" t="s">
        <v>13</v>
      </c>
      <c r="D1303" s="15">
        <v>500</v>
      </c>
      <c r="E1303" s="50">
        <f t="shared" si="279"/>
        <v>14.92</v>
      </c>
      <c r="F1303" s="51">
        <f t="shared" si="280"/>
        <v>7460</v>
      </c>
      <c r="G1303" s="51">
        <f t="shared" si="281"/>
        <v>19.100000000000001</v>
      </c>
      <c r="H1303" s="51">
        <f t="shared" si="282"/>
        <v>9550</v>
      </c>
      <c r="I1303" s="54">
        <f t="shared" si="278"/>
        <v>3.8011135312655455E-5</v>
      </c>
      <c r="K1303" s="7" t="s">
        <v>12</v>
      </c>
      <c r="L1303" s="34" t="s">
        <v>1650</v>
      </c>
      <c r="N1303" s="2">
        <v>14.96</v>
      </c>
      <c r="P1303" s="2">
        <v>14.96</v>
      </c>
      <c r="R1303" s="2" t="str">
        <f t="shared" si="283"/>
        <v>OK</v>
      </c>
    </row>
    <row r="1304" spans="1:18">
      <c r="A1304" s="7" t="s">
        <v>3651</v>
      </c>
      <c r="B1304" s="13" t="s">
        <v>1653</v>
      </c>
      <c r="C1304" s="14" t="s">
        <v>13</v>
      </c>
      <c r="D1304" s="15">
        <v>300</v>
      </c>
      <c r="E1304" s="50">
        <f t="shared" si="279"/>
        <v>24.16</v>
      </c>
      <c r="F1304" s="51">
        <f t="shared" ref="F1304:F1335" si="284">ROUND(D1304*E1304,2)</f>
        <v>7248</v>
      </c>
      <c r="G1304" s="51">
        <f t="shared" si="281"/>
        <v>30.92</v>
      </c>
      <c r="H1304" s="51">
        <f t="shared" si="282"/>
        <v>9276</v>
      </c>
      <c r="I1304" s="54">
        <f t="shared" si="278"/>
        <v>3.6920554048187644E-5</v>
      </c>
      <c r="K1304" s="7" t="s">
        <v>12</v>
      </c>
      <c r="L1304" s="34" t="s">
        <v>1652</v>
      </c>
      <c r="N1304" s="2">
        <v>24.23</v>
      </c>
      <c r="P1304" s="2">
        <v>24.23</v>
      </c>
      <c r="R1304" s="2" t="str">
        <f t="shared" si="283"/>
        <v>OK</v>
      </c>
    </row>
    <row r="1305" spans="1:18">
      <c r="A1305" s="7" t="s">
        <v>3652</v>
      </c>
      <c r="B1305" s="13" t="s">
        <v>2547</v>
      </c>
      <c r="C1305" s="14" t="s">
        <v>13</v>
      </c>
      <c r="D1305" s="15">
        <v>300</v>
      </c>
      <c r="E1305" s="50">
        <f t="shared" si="279"/>
        <v>22.26</v>
      </c>
      <c r="F1305" s="51">
        <f t="shared" si="284"/>
        <v>6678</v>
      </c>
      <c r="G1305" s="51">
        <f t="shared" si="281"/>
        <v>28.49</v>
      </c>
      <c r="H1305" s="51">
        <f t="shared" si="282"/>
        <v>8547</v>
      </c>
      <c r="I1305" s="54">
        <f t="shared" si="278"/>
        <v>3.4018971048928399E-5</v>
      </c>
      <c r="K1305" s="7" t="s">
        <v>159</v>
      </c>
      <c r="L1305" s="34" t="s">
        <v>2546</v>
      </c>
      <c r="N1305" s="2">
        <v>22.33</v>
      </c>
      <c r="P1305" s="2">
        <v>22.33</v>
      </c>
      <c r="R1305" s="2" t="str">
        <f t="shared" si="283"/>
        <v>OK</v>
      </c>
    </row>
    <row r="1306" spans="1:18">
      <c r="A1306" s="7" t="s">
        <v>3653</v>
      </c>
      <c r="B1306" s="13" t="s">
        <v>1655</v>
      </c>
      <c r="C1306" s="14" t="s">
        <v>13</v>
      </c>
      <c r="D1306" s="15">
        <v>300</v>
      </c>
      <c r="E1306" s="50">
        <f t="shared" si="279"/>
        <v>6.74</v>
      </c>
      <c r="F1306" s="51">
        <f t="shared" si="284"/>
        <v>2022</v>
      </c>
      <c r="G1306" s="51">
        <f t="shared" si="281"/>
        <v>8.6300000000000008</v>
      </c>
      <c r="H1306" s="51">
        <f t="shared" si="282"/>
        <v>2589</v>
      </c>
      <c r="I1306" s="54">
        <f t="shared" si="278"/>
        <v>1.030479888214293E-5</v>
      </c>
      <c r="K1306" s="7" t="s">
        <v>12</v>
      </c>
      <c r="L1306" s="34" t="s">
        <v>1654</v>
      </c>
      <c r="N1306" s="2">
        <v>6.76</v>
      </c>
      <c r="P1306" s="2">
        <v>6.76</v>
      </c>
      <c r="R1306" s="2" t="str">
        <f t="shared" si="283"/>
        <v>OK</v>
      </c>
    </row>
    <row r="1307" spans="1:18">
      <c r="A1307" s="7" t="s">
        <v>3654</v>
      </c>
      <c r="B1307" s="13" t="s">
        <v>1657</v>
      </c>
      <c r="C1307" s="14" t="s">
        <v>13</v>
      </c>
      <c r="D1307" s="15">
        <v>300</v>
      </c>
      <c r="E1307" s="50">
        <f t="shared" si="279"/>
        <v>8.48</v>
      </c>
      <c r="F1307" s="51">
        <f t="shared" si="284"/>
        <v>2544</v>
      </c>
      <c r="G1307" s="51">
        <f t="shared" si="281"/>
        <v>10.85</v>
      </c>
      <c r="H1307" s="51">
        <f t="shared" si="282"/>
        <v>3255</v>
      </c>
      <c r="I1307" s="54">
        <f t="shared" si="278"/>
        <v>1.2955627795046441E-5</v>
      </c>
      <c r="K1307" s="7" t="s">
        <v>12</v>
      </c>
      <c r="L1307" s="34" t="s">
        <v>1656</v>
      </c>
      <c r="N1307" s="2">
        <v>8.51</v>
      </c>
      <c r="P1307" s="2">
        <v>8.51</v>
      </c>
      <c r="R1307" s="2" t="str">
        <f t="shared" si="283"/>
        <v>OK</v>
      </c>
    </row>
    <row r="1308" spans="1:18">
      <c r="A1308" s="7" t="s">
        <v>3655</v>
      </c>
      <c r="B1308" s="13" t="s">
        <v>1635</v>
      </c>
      <c r="C1308" s="14" t="s">
        <v>84</v>
      </c>
      <c r="D1308" s="15">
        <v>300</v>
      </c>
      <c r="E1308" s="50">
        <f t="shared" si="279"/>
        <v>28.8</v>
      </c>
      <c r="F1308" s="51">
        <f t="shared" si="284"/>
        <v>8640</v>
      </c>
      <c r="G1308" s="51">
        <f t="shared" si="281"/>
        <v>36.86</v>
      </c>
      <c r="H1308" s="51">
        <f t="shared" si="282"/>
        <v>11058</v>
      </c>
      <c r="I1308" s="54">
        <f t="shared" si="278"/>
        <v>4.4013312490821366E-5</v>
      </c>
      <c r="K1308" s="7" t="s">
        <v>12</v>
      </c>
      <c r="L1308" s="34" t="s">
        <v>1634</v>
      </c>
      <c r="N1308" s="2">
        <v>28.89</v>
      </c>
      <c r="P1308" s="2">
        <v>28.89</v>
      </c>
      <c r="R1308" s="2" t="str">
        <f t="shared" si="283"/>
        <v>OK</v>
      </c>
    </row>
    <row r="1309" spans="1:18" ht="31.5">
      <c r="A1309" s="7" t="s">
        <v>3656</v>
      </c>
      <c r="B1309" s="13" t="s">
        <v>1637</v>
      </c>
      <c r="C1309" s="14" t="s">
        <v>13</v>
      </c>
      <c r="D1309" s="15">
        <v>300</v>
      </c>
      <c r="E1309" s="50">
        <f t="shared" si="279"/>
        <v>37.85</v>
      </c>
      <c r="F1309" s="51">
        <f t="shared" si="284"/>
        <v>11355</v>
      </c>
      <c r="G1309" s="51">
        <f t="shared" si="281"/>
        <v>48.45</v>
      </c>
      <c r="H1309" s="51">
        <f t="shared" si="282"/>
        <v>14535</v>
      </c>
      <c r="I1309" s="54">
        <f t="shared" si="278"/>
        <v>5.7852549923502312E-5</v>
      </c>
      <c r="K1309" s="7" t="s">
        <v>12</v>
      </c>
      <c r="L1309" s="34" t="s">
        <v>1636</v>
      </c>
      <c r="N1309" s="2">
        <v>37.96</v>
      </c>
      <c r="P1309" s="2">
        <v>37.96</v>
      </c>
      <c r="R1309" s="2" t="str">
        <f t="shared" si="283"/>
        <v>OK</v>
      </c>
    </row>
    <row r="1310" spans="1:18" ht="31.5">
      <c r="A1310" s="7" t="s">
        <v>3657</v>
      </c>
      <c r="B1310" s="13" t="s">
        <v>1639</v>
      </c>
      <c r="C1310" s="14" t="s">
        <v>13</v>
      </c>
      <c r="D1310" s="15">
        <v>300</v>
      </c>
      <c r="E1310" s="50">
        <f t="shared" si="279"/>
        <v>38.57</v>
      </c>
      <c r="F1310" s="51">
        <f t="shared" si="284"/>
        <v>11571</v>
      </c>
      <c r="G1310" s="51">
        <f t="shared" si="281"/>
        <v>49.37</v>
      </c>
      <c r="H1310" s="51">
        <f t="shared" si="282"/>
        <v>14811</v>
      </c>
      <c r="I1310" s="54">
        <f t="shared" si="278"/>
        <v>5.8951091635156018E-5</v>
      </c>
      <c r="K1310" s="7" t="s">
        <v>12</v>
      </c>
      <c r="L1310" s="34" t="s">
        <v>1638</v>
      </c>
      <c r="N1310" s="2">
        <v>38.69</v>
      </c>
      <c r="P1310" s="2">
        <v>38.69</v>
      </c>
      <c r="R1310" s="2" t="str">
        <f t="shared" si="283"/>
        <v>OK</v>
      </c>
    </row>
    <row r="1311" spans="1:18" ht="31.5">
      <c r="A1311" s="7" t="s">
        <v>3658</v>
      </c>
      <c r="B1311" s="13" t="s">
        <v>1641</v>
      </c>
      <c r="C1311" s="14" t="s">
        <v>13</v>
      </c>
      <c r="D1311" s="15">
        <v>300</v>
      </c>
      <c r="E1311" s="50">
        <f t="shared" si="279"/>
        <v>22.98</v>
      </c>
      <c r="F1311" s="51">
        <f t="shared" si="284"/>
        <v>6894</v>
      </c>
      <c r="G1311" s="51">
        <f t="shared" si="281"/>
        <v>29.41</v>
      </c>
      <c r="H1311" s="51">
        <f t="shared" si="282"/>
        <v>8823</v>
      </c>
      <c r="I1311" s="54">
        <f t="shared" si="278"/>
        <v>3.5117512760582105E-5</v>
      </c>
      <c r="K1311" s="7" t="s">
        <v>12</v>
      </c>
      <c r="L1311" s="34" t="s">
        <v>1640</v>
      </c>
      <c r="N1311" s="2">
        <v>23.05</v>
      </c>
      <c r="P1311" s="2">
        <v>23.05</v>
      </c>
      <c r="R1311" s="2" t="str">
        <f t="shared" si="283"/>
        <v>OK</v>
      </c>
    </row>
    <row r="1312" spans="1:18" ht="31.5">
      <c r="A1312" s="7" t="s">
        <v>3659</v>
      </c>
      <c r="B1312" s="13" t="s">
        <v>1643</v>
      </c>
      <c r="C1312" s="14" t="s">
        <v>13</v>
      </c>
      <c r="D1312" s="15">
        <v>300</v>
      </c>
      <c r="E1312" s="50">
        <f t="shared" si="279"/>
        <v>48.51</v>
      </c>
      <c r="F1312" s="51">
        <f t="shared" si="284"/>
        <v>14553</v>
      </c>
      <c r="G1312" s="51">
        <f t="shared" si="281"/>
        <v>62.09</v>
      </c>
      <c r="H1312" s="51">
        <f t="shared" si="282"/>
        <v>18627</v>
      </c>
      <c r="I1312" s="54">
        <f t="shared" si="278"/>
        <v>7.4139624865846406E-5</v>
      </c>
      <c r="K1312" s="7" t="s">
        <v>12</v>
      </c>
      <c r="L1312" s="34" t="s">
        <v>1642</v>
      </c>
      <c r="N1312" s="2">
        <v>48.66</v>
      </c>
      <c r="P1312" s="2">
        <v>48.66</v>
      </c>
      <c r="R1312" s="2" t="str">
        <f t="shared" si="283"/>
        <v>OK</v>
      </c>
    </row>
    <row r="1313" spans="1:18">
      <c r="A1313" s="7" t="s">
        <v>3854</v>
      </c>
      <c r="B1313" s="13" t="s">
        <v>1661</v>
      </c>
      <c r="C1313" s="14" t="s">
        <v>13</v>
      </c>
      <c r="D1313" s="15">
        <v>200</v>
      </c>
      <c r="E1313" s="50">
        <f t="shared" si="279"/>
        <v>5.88</v>
      </c>
      <c r="F1313" s="51">
        <f t="shared" si="284"/>
        <v>1176</v>
      </c>
      <c r="G1313" s="51">
        <f t="shared" si="281"/>
        <v>7.53</v>
      </c>
      <c r="H1313" s="51">
        <f t="shared" si="282"/>
        <v>1506</v>
      </c>
      <c r="I1313" s="54">
        <f t="shared" si="278"/>
        <v>5.9942167309800125E-6</v>
      </c>
      <c r="K1313" s="7" t="s">
        <v>12</v>
      </c>
      <c r="L1313" s="34" t="s">
        <v>1660</v>
      </c>
      <c r="N1313" s="2">
        <v>5.9</v>
      </c>
      <c r="P1313" s="2">
        <v>5.9</v>
      </c>
      <c r="R1313" s="2" t="str">
        <f t="shared" si="283"/>
        <v>OK</v>
      </c>
    </row>
    <row r="1314" spans="1:18">
      <c r="A1314" s="7" t="s">
        <v>3855</v>
      </c>
      <c r="B1314" s="13" t="s">
        <v>1663</v>
      </c>
      <c r="C1314" s="14" t="s">
        <v>13</v>
      </c>
      <c r="D1314" s="15">
        <v>200</v>
      </c>
      <c r="E1314" s="50">
        <f t="shared" si="279"/>
        <v>4.01</v>
      </c>
      <c r="F1314" s="51">
        <f t="shared" si="284"/>
        <v>802</v>
      </c>
      <c r="G1314" s="51">
        <f t="shared" si="281"/>
        <v>5.13</v>
      </c>
      <c r="H1314" s="51">
        <f t="shared" si="282"/>
        <v>1026</v>
      </c>
      <c r="I1314" s="54">
        <f t="shared" si="278"/>
        <v>4.0837094063648688E-6</v>
      </c>
      <c r="K1314" s="7" t="s">
        <v>12</v>
      </c>
      <c r="L1314" s="34" t="s">
        <v>1662</v>
      </c>
      <c r="N1314" s="2">
        <v>4.0199999999999996</v>
      </c>
      <c r="P1314" s="2">
        <v>4.0199999999999996</v>
      </c>
      <c r="R1314" s="2" t="str">
        <f t="shared" si="283"/>
        <v>OK</v>
      </c>
    </row>
    <row r="1315" spans="1:18">
      <c r="A1315" s="7" t="s">
        <v>3856</v>
      </c>
      <c r="B1315" s="13" t="s">
        <v>1665</v>
      </c>
      <c r="C1315" s="14" t="s">
        <v>13</v>
      </c>
      <c r="D1315" s="15">
        <v>200</v>
      </c>
      <c r="E1315" s="50">
        <f t="shared" si="279"/>
        <v>19.850000000000001</v>
      </c>
      <c r="F1315" s="51">
        <f t="shared" si="284"/>
        <v>3970</v>
      </c>
      <c r="G1315" s="51">
        <f t="shared" si="281"/>
        <v>25.41</v>
      </c>
      <c r="H1315" s="51">
        <f t="shared" si="282"/>
        <v>5082</v>
      </c>
      <c r="I1315" s="54">
        <f t="shared" si="278"/>
        <v>2.0227496299362831E-5</v>
      </c>
      <c r="K1315" s="7" t="s">
        <v>12</v>
      </c>
      <c r="L1315" s="34" t="s">
        <v>1664</v>
      </c>
      <c r="N1315" s="2">
        <v>19.91</v>
      </c>
      <c r="P1315" s="2">
        <v>19.91</v>
      </c>
      <c r="R1315" s="2" t="str">
        <f t="shared" si="283"/>
        <v>OK</v>
      </c>
    </row>
    <row r="1316" spans="1:18">
      <c r="A1316" s="7" t="s">
        <v>3857</v>
      </c>
      <c r="B1316" s="13" t="s">
        <v>1677</v>
      </c>
      <c r="C1316" s="14" t="s">
        <v>13</v>
      </c>
      <c r="D1316" s="21">
        <v>200</v>
      </c>
      <c r="E1316" s="50">
        <f t="shared" si="279"/>
        <v>59.15</v>
      </c>
      <c r="F1316" s="51">
        <f t="shared" si="284"/>
        <v>11830</v>
      </c>
      <c r="G1316" s="51">
        <f t="shared" si="281"/>
        <v>75.709999999999994</v>
      </c>
      <c r="H1316" s="51">
        <f t="shared" si="282"/>
        <v>15142</v>
      </c>
      <c r="I1316" s="54">
        <f t="shared" ref="I1316:I1379" si="285">H1316/$H$1416</f>
        <v>6.0268545644421877E-5</v>
      </c>
      <c r="K1316" s="7" t="s">
        <v>12</v>
      </c>
      <c r="L1316" s="34" t="s">
        <v>1676</v>
      </c>
      <c r="N1316" s="2">
        <v>59.33</v>
      </c>
      <c r="P1316" s="2">
        <v>59.33</v>
      </c>
      <c r="R1316" s="2" t="str">
        <f t="shared" si="283"/>
        <v>OK</v>
      </c>
    </row>
    <row r="1317" spans="1:18" ht="31.5">
      <c r="A1317" s="7" t="s">
        <v>3858</v>
      </c>
      <c r="B1317" s="13" t="s">
        <v>1681</v>
      </c>
      <c r="C1317" s="14" t="s">
        <v>84</v>
      </c>
      <c r="D1317" s="15">
        <v>500</v>
      </c>
      <c r="E1317" s="50">
        <f t="shared" si="279"/>
        <v>78.3</v>
      </c>
      <c r="F1317" s="51">
        <f t="shared" si="284"/>
        <v>39150</v>
      </c>
      <c r="G1317" s="51">
        <f t="shared" si="281"/>
        <v>100.22</v>
      </c>
      <c r="H1317" s="51">
        <f t="shared" si="282"/>
        <v>50110</v>
      </c>
      <c r="I1317" s="54">
        <f t="shared" si="285"/>
        <v>1.9944900424263506E-4</v>
      </c>
      <c r="K1317" s="7" t="s">
        <v>12</v>
      </c>
      <c r="L1317" s="34" t="s">
        <v>1680</v>
      </c>
      <c r="N1317" s="2">
        <v>78.540000000000006</v>
      </c>
      <c r="P1317" s="2">
        <v>78.540000000000006</v>
      </c>
      <c r="R1317" s="2" t="str">
        <f t="shared" si="283"/>
        <v>OK</v>
      </c>
    </row>
    <row r="1318" spans="1:18" ht="31.5">
      <c r="A1318" s="7" t="s">
        <v>3859</v>
      </c>
      <c r="B1318" s="13" t="s">
        <v>1679</v>
      </c>
      <c r="C1318" s="14" t="s">
        <v>84</v>
      </c>
      <c r="D1318" s="15">
        <v>500</v>
      </c>
      <c r="E1318" s="50">
        <f t="shared" si="279"/>
        <v>47.48</v>
      </c>
      <c r="F1318" s="51">
        <f t="shared" si="284"/>
        <v>23740</v>
      </c>
      <c r="G1318" s="51">
        <f t="shared" si="281"/>
        <v>60.77</v>
      </c>
      <c r="H1318" s="51">
        <f t="shared" si="282"/>
        <v>30385</v>
      </c>
      <c r="I1318" s="54">
        <f t="shared" si="285"/>
        <v>1.2093909387173152E-4</v>
      </c>
      <c r="K1318" s="7" t="s">
        <v>12</v>
      </c>
      <c r="L1318" s="34" t="s">
        <v>1678</v>
      </c>
      <c r="N1318" s="2">
        <v>47.62</v>
      </c>
      <c r="P1318" s="2">
        <v>47.62</v>
      </c>
      <c r="R1318" s="2" t="str">
        <f t="shared" si="283"/>
        <v>OK</v>
      </c>
    </row>
    <row r="1319" spans="1:18">
      <c r="A1319" s="7" t="s">
        <v>3860</v>
      </c>
      <c r="B1319" s="13" t="s">
        <v>2551</v>
      </c>
      <c r="C1319" s="14" t="s">
        <v>13</v>
      </c>
      <c r="D1319" s="15">
        <v>1000</v>
      </c>
      <c r="E1319" s="50">
        <f t="shared" si="279"/>
        <v>3.99</v>
      </c>
      <c r="F1319" s="51">
        <f t="shared" si="284"/>
        <v>3990</v>
      </c>
      <c r="G1319" s="51">
        <f t="shared" si="281"/>
        <v>5.1100000000000003</v>
      </c>
      <c r="H1319" s="51">
        <f t="shared" si="282"/>
        <v>5110</v>
      </c>
      <c r="I1319" s="54">
        <f t="shared" si="285"/>
        <v>2.0338942559965381E-5</v>
      </c>
      <c r="K1319" s="7" t="s">
        <v>159</v>
      </c>
      <c r="L1319" s="34" t="s">
        <v>2550</v>
      </c>
      <c r="N1319" s="2">
        <v>4</v>
      </c>
      <c r="P1319" s="2">
        <v>4</v>
      </c>
      <c r="R1319" s="2" t="str">
        <f t="shared" si="283"/>
        <v>OK</v>
      </c>
    </row>
    <row r="1320" spans="1:18">
      <c r="A1320" s="7" t="s">
        <v>3861</v>
      </c>
      <c r="B1320" s="13" t="s">
        <v>2553</v>
      </c>
      <c r="C1320" s="14" t="s">
        <v>13</v>
      </c>
      <c r="D1320" s="15">
        <v>1000</v>
      </c>
      <c r="E1320" s="50">
        <f t="shared" si="279"/>
        <v>3.99</v>
      </c>
      <c r="F1320" s="51">
        <f t="shared" si="284"/>
        <v>3990</v>
      </c>
      <c r="G1320" s="51">
        <f t="shared" si="281"/>
        <v>5.1100000000000003</v>
      </c>
      <c r="H1320" s="51">
        <f t="shared" si="282"/>
        <v>5110</v>
      </c>
      <c r="I1320" s="54">
        <f t="shared" si="285"/>
        <v>2.0338942559965381E-5</v>
      </c>
      <c r="K1320" s="7" t="s">
        <v>159</v>
      </c>
      <c r="L1320" s="34" t="s">
        <v>2552</v>
      </c>
      <c r="N1320" s="2">
        <v>4</v>
      </c>
      <c r="P1320" s="2">
        <v>4</v>
      </c>
      <c r="R1320" s="2" t="str">
        <f t="shared" si="283"/>
        <v>OK</v>
      </c>
    </row>
    <row r="1321" spans="1:18">
      <c r="A1321" s="7" t="s">
        <v>3862</v>
      </c>
      <c r="B1321" s="13" t="s">
        <v>1683</v>
      </c>
      <c r="C1321" s="14" t="s">
        <v>13</v>
      </c>
      <c r="D1321" s="15">
        <v>500</v>
      </c>
      <c r="E1321" s="50">
        <f t="shared" si="279"/>
        <v>15.41</v>
      </c>
      <c r="F1321" s="51">
        <f t="shared" si="284"/>
        <v>7705</v>
      </c>
      <c r="G1321" s="51">
        <f t="shared" si="281"/>
        <v>19.72</v>
      </c>
      <c r="H1321" s="51">
        <f t="shared" si="282"/>
        <v>9860</v>
      </c>
      <c r="I1321" s="54">
        <f t="shared" si="285"/>
        <v>3.9245004626469402E-5</v>
      </c>
      <c r="K1321" s="7" t="s">
        <v>12</v>
      </c>
      <c r="L1321" s="34" t="s">
        <v>1682</v>
      </c>
      <c r="N1321" s="2">
        <v>15.46</v>
      </c>
      <c r="P1321" s="2">
        <v>15.46</v>
      </c>
      <c r="R1321" s="2" t="str">
        <f t="shared" si="283"/>
        <v>OK</v>
      </c>
    </row>
    <row r="1322" spans="1:18" ht="31.5">
      <c r="A1322" s="7" t="s">
        <v>3863</v>
      </c>
      <c r="B1322" s="13" t="s">
        <v>1685</v>
      </c>
      <c r="C1322" s="14" t="s">
        <v>13</v>
      </c>
      <c r="D1322" s="15">
        <v>500</v>
      </c>
      <c r="E1322" s="50">
        <f t="shared" si="279"/>
        <v>16.7</v>
      </c>
      <c r="F1322" s="51">
        <f t="shared" si="284"/>
        <v>8350</v>
      </c>
      <c r="G1322" s="51">
        <f t="shared" si="281"/>
        <v>21.38</v>
      </c>
      <c r="H1322" s="51">
        <f t="shared" si="282"/>
        <v>10690</v>
      </c>
      <c r="I1322" s="54">
        <f t="shared" si="285"/>
        <v>4.2548590208616423E-5</v>
      </c>
      <c r="K1322" s="7" t="s">
        <v>12</v>
      </c>
      <c r="L1322" s="34" t="s">
        <v>1684</v>
      </c>
      <c r="N1322" s="2">
        <v>16.75</v>
      </c>
      <c r="P1322" s="2">
        <v>16.75</v>
      </c>
      <c r="R1322" s="2" t="str">
        <f t="shared" si="283"/>
        <v>OK</v>
      </c>
    </row>
    <row r="1323" spans="1:18">
      <c r="A1323" s="7" t="s">
        <v>3864</v>
      </c>
      <c r="B1323" s="13" t="s">
        <v>1689</v>
      </c>
      <c r="C1323" s="14" t="s">
        <v>13</v>
      </c>
      <c r="D1323" s="15">
        <v>200</v>
      </c>
      <c r="E1323" s="50">
        <f t="shared" si="279"/>
        <v>4.29</v>
      </c>
      <c r="F1323" s="51">
        <f t="shared" si="284"/>
        <v>858</v>
      </c>
      <c r="G1323" s="51">
        <f t="shared" si="281"/>
        <v>5.49</v>
      </c>
      <c r="H1323" s="51">
        <f t="shared" si="282"/>
        <v>1098</v>
      </c>
      <c r="I1323" s="54">
        <f t="shared" si="285"/>
        <v>4.3702855050571406E-6</v>
      </c>
      <c r="K1323" s="7" t="s">
        <v>12</v>
      </c>
      <c r="L1323" s="34" t="s">
        <v>1688</v>
      </c>
      <c r="N1323" s="2">
        <v>4.3</v>
      </c>
      <c r="P1323" s="2">
        <v>4.3</v>
      </c>
      <c r="R1323" s="2" t="str">
        <f t="shared" si="283"/>
        <v>OK</v>
      </c>
    </row>
    <row r="1324" spans="1:18">
      <c r="A1324" s="7" t="s">
        <v>3865</v>
      </c>
      <c r="B1324" s="13" t="s">
        <v>1687</v>
      </c>
      <c r="C1324" s="14" t="s">
        <v>13</v>
      </c>
      <c r="D1324" s="15">
        <v>200</v>
      </c>
      <c r="E1324" s="50">
        <f t="shared" si="279"/>
        <v>19</v>
      </c>
      <c r="F1324" s="51">
        <f t="shared" si="284"/>
        <v>3800</v>
      </c>
      <c r="G1324" s="51">
        <f t="shared" si="281"/>
        <v>24.32</v>
      </c>
      <c r="H1324" s="51">
        <f t="shared" si="282"/>
        <v>4864</v>
      </c>
      <c r="I1324" s="54">
        <f t="shared" si="285"/>
        <v>1.9359807556100118E-5</v>
      </c>
      <c r="K1324" s="7" t="s">
        <v>12</v>
      </c>
      <c r="L1324" s="34" t="s">
        <v>1686</v>
      </c>
      <c r="N1324" s="2">
        <v>19.059999999999999</v>
      </c>
      <c r="P1324" s="2">
        <v>19.059999999999999</v>
      </c>
      <c r="R1324" s="2" t="str">
        <f t="shared" si="283"/>
        <v>OK</v>
      </c>
    </row>
    <row r="1325" spans="1:18">
      <c r="A1325" s="7" t="s">
        <v>3866</v>
      </c>
      <c r="B1325" s="13" t="s">
        <v>2554</v>
      </c>
      <c r="C1325" s="14" t="s">
        <v>13</v>
      </c>
      <c r="D1325" s="15">
        <v>300</v>
      </c>
      <c r="E1325" s="50">
        <f t="shared" si="279"/>
        <v>133.41999999999999</v>
      </c>
      <c r="F1325" s="51">
        <f t="shared" si="284"/>
        <v>40026</v>
      </c>
      <c r="G1325" s="51">
        <f t="shared" si="281"/>
        <v>170.78</v>
      </c>
      <c r="H1325" s="51">
        <f t="shared" si="282"/>
        <v>51234</v>
      </c>
      <c r="I1325" s="54">
        <f t="shared" si="285"/>
        <v>2.0392277556110887E-4</v>
      </c>
      <c r="K1325" s="7" t="s">
        <v>159</v>
      </c>
      <c r="L1325" s="34" t="s">
        <v>2151</v>
      </c>
      <c r="N1325" s="2">
        <v>133.82</v>
      </c>
      <c r="P1325" s="2">
        <v>133.82</v>
      </c>
      <c r="R1325" s="2" t="str">
        <f t="shared" si="283"/>
        <v>OK</v>
      </c>
    </row>
    <row r="1326" spans="1:18" ht="31.5">
      <c r="A1326" s="7" t="s">
        <v>3867</v>
      </c>
      <c r="B1326" s="13" t="s">
        <v>1691</v>
      </c>
      <c r="C1326" s="14" t="s">
        <v>13</v>
      </c>
      <c r="D1326" s="15">
        <v>15</v>
      </c>
      <c r="E1326" s="50">
        <f t="shared" si="279"/>
        <v>649.83000000000004</v>
      </c>
      <c r="F1326" s="51">
        <f t="shared" si="284"/>
        <v>9747.4500000000007</v>
      </c>
      <c r="G1326" s="51">
        <f t="shared" si="281"/>
        <v>831.78</v>
      </c>
      <c r="H1326" s="51">
        <f t="shared" si="282"/>
        <v>12476.7</v>
      </c>
      <c r="I1326" s="54">
        <f t="shared" si="285"/>
        <v>4.9660055702137004E-5</v>
      </c>
      <c r="K1326" s="7" t="s">
        <v>12</v>
      </c>
      <c r="L1326" s="34" t="s">
        <v>1690</v>
      </c>
      <c r="N1326" s="2">
        <v>651.79</v>
      </c>
      <c r="P1326" s="2">
        <v>651.79</v>
      </c>
      <c r="R1326" s="2" t="str">
        <f t="shared" si="283"/>
        <v>OK</v>
      </c>
    </row>
    <row r="1327" spans="1:18">
      <c r="A1327" s="7" t="s">
        <v>3868</v>
      </c>
      <c r="B1327" s="13" t="s">
        <v>2558</v>
      </c>
      <c r="C1327" s="14" t="s">
        <v>13</v>
      </c>
      <c r="D1327" s="15">
        <v>100</v>
      </c>
      <c r="E1327" s="50">
        <f t="shared" si="279"/>
        <v>140.52000000000001</v>
      </c>
      <c r="F1327" s="51">
        <f t="shared" si="284"/>
        <v>14052</v>
      </c>
      <c r="G1327" s="51">
        <f t="shared" si="281"/>
        <v>179.87</v>
      </c>
      <c r="H1327" s="51">
        <f t="shared" si="282"/>
        <v>17987</v>
      </c>
      <c r="I1327" s="54">
        <f t="shared" si="285"/>
        <v>7.1592281766359554E-5</v>
      </c>
      <c r="K1327" s="7" t="s">
        <v>159</v>
      </c>
      <c r="L1327" s="34" t="s">
        <v>2557</v>
      </c>
      <c r="N1327" s="2">
        <v>140.94</v>
      </c>
      <c r="P1327" s="2">
        <v>140.94</v>
      </c>
      <c r="R1327" s="2" t="str">
        <f t="shared" si="283"/>
        <v>OK</v>
      </c>
    </row>
    <row r="1328" spans="1:18">
      <c r="A1328" s="7" t="s">
        <v>3869</v>
      </c>
      <c r="B1328" s="13" t="s">
        <v>2556</v>
      </c>
      <c r="C1328" s="14" t="s">
        <v>13</v>
      </c>
      <c r="D1328" s="15">
        <v>4000</v>
      </c>
      <c r="E1328" s="50">
        <f t="shared" si="279"/>
        <v>73.08</v>
      </c>
      <c r="F1328" s="51">
        <f t="shared" si="284"/>
        <v>292320</v>
      </c>
      <c r="G1328" s="51">
        <f t="shared" si="281"/>
        <v>93.54</v>
      </c>
      <c r="H1328" s="51">
        <f t="shared" si="282"/>
        <v>374160</v>
      </c>
      <c r="I1328" s="54">
        <f t="shared" si="285"/>
        <v>1.4892404595375042E-3</v>
      </c>
      <c r="K1328" s="7" t="s">
        <v>159</v>
      </c>
      <c r="L1328" s="34" t="s">
        <v>2555</v>
      </c>
      <c r="N1328" s="2">
        <v>73.3</v>
      </c>
      <c r="P1328" s="2">
        <v>73.3</v>
      </c>
      <c r="R1328" s="2" t="str">
        <f t="shared" si="283"/>
        <v>OK</v>
      </c>
    </row>
    <row r="1329" spans="1:18">
      <c r="A1329" s="7" t="s">
        <v>3870</v>
      </c>
      <c r="B1329" s="13" t="s">
        <v>1693</v>
      </c>
      <c r="C1329" s="14" t="s">
        <v>13</v>
      </c>
      <c r="D1329" s="15">
        <v>4500</v>
      </c>
      <c r="E1329" s="50">
        <f t="shared" si="279"/>
        <v>0.34</v>
      </c>
      <c r="F1329" s="51">
        <f t="shared" si="284"/>
        <v>1530</v>
      </c>
      <c r="G1329" s="51">
        <f t="shared" si="281"/>
        <v>0.44</v>
      </c>
      <c r="H1329" s="51">
        <f t="shared" si="282"/>
        <v>1980</v>
      </c>
      <c r="I1329" s="54">
        <f t="shared" si="285"/>
        <v>7.8808427140374657E-6</v>
      </c>
      <c r="K1329" s="7" t="s">
        <v>12</v>
      </c>
      <c r="L1329" s="34" t="s">
        <v>1692</v>
      </c>
      <c r="N1329" s="2">
        <v>0.34</v>
      </c>
      <c r="P1329" s="2">
        <v>0.34</v>
      </c>
      <c r="R1329" s="2" t="str">
        <f t="shared" si="283"/>
        <v>OK</v>
      </c>
    </row>
    <row r="1330" spans="1:18">
      <c r="A1330" s="7" t="s">
        <v>3871</v>
      </c>
      <c r="B1330" s="13" t="s">
        <v>1699</v>
      </c>
      <c r="C1330" s="14" t="s">
        <v>13</v>
      </c>
      <c r="D1330" s="15">
        <v>4000</v>
      </c>
      <c r="E1330" s="50">
        <f t="shared" si="279"/>
        <v>0.36</v>
      </c>
      <c r="F1330" s="51">
        <f t="shared" si="284"/>
        <v>1440</v>
      </c>
      <c r="G1330" s="51">
        <f t="shared" si="281"/>
        <v>0.46</v>
      </c>
      <c r="H1330" s="51">
        <f t="shared" si="282"/>
        <v>1840</v>
      </c>
      <c r="I1330" s="54">
        <f t="shared" si="285"/>
        <v>7.3236114110247161E-6</v>
      </c>
      <c r="K1330" s="7" t="s">
        <v>12</v>
      </c>
      <c r="L1330" s="34" t="s">
        <v>1698</v>
      </c>
      <c r="N1330" s="2">
        <v>0.36</v>
      </c>
      <c r="P1330" s="2">
        <v>0.36</v>
      </c>
      <c r="R1330" s="2" t="str">
        <f t="shared" si="283"/>
        <v>OK</v>
      </c>
    </row>
    <row r="1331" spans="1:18">
      <c r="A1331" s="7" t="s">
        <v>3872</v>
      </c>
      <c r="B1331" s="13" t="s">
        <v>1695</v>
      </c>
      <c r="C1331" s="14" t="s">
        <v>13</v>
      </c>
      <c r="D1331" s="15">
        <v>4000</v>
      </c>
      <c r="E1331" s="50">
        <f t="shared" si="279"/>
        <v>0.79</v>
      </c>
      <c r="F1331" s="51">
        <f t="shared" si="284"/>
        <v>3160</v>
      </c>
      <c r="G1331" s="51">
        <f t="shared" si="281"/>
        <v>1.01</v>
      </c>
      <c r="H1331" s="51">
        <f t="shared" si="282"/>
        <v>4040</v>
      </c>
      <c r="I1331" s="54">
        <f t="shared" si="285"/>
        <v>1.6080103315510791E-5</v>
      </c>
      <c r="K1331" s="7" t="s">
        <v>12</v>
      </c>
      <c r="L1331" s="34" t="s">
        <v>1694</v>
      </c>
      <c r="N1331" s="2">
        <v>0.79</v>
      </c>
      <c r="P1331" s="2">
        <v>0.79</v>
      </c>
      <c r="R1331" s="2" t="str">
        <f t="shared" si="283"/>
        <v>OK</v>
      </c>
    </row>
    <row r="1332" spans="1:18">
      <c r="A1332" s="7" t="s">
        <v>3873</v>
      </c>
      <c r="B1332" s="13" t="s">
        <v>1697</v>
      </c>
      <c r="C1332" s="14" t="s">
        <v>13</v>
      </c>
      <c r="D1332" s="15">
        <v>4000</v>
      </c>
      <c r="E1332" s="50">
        <f t="shared" si="279"/>
        <v>0.83</v>
      </c>
      <c r="F1332" s="51">
        <f t="shared" si="284"/>
        <v>3320</v>
      </c>
      <c r="G1332" s="51">
        <f t="shared" si="281"/>
        <v>1.06</v>
      </c>
      <c r="H1332" s="51">
        <f t="shared" si="282"/>
        <v>4240</v>
      </c>
      <c r="I1332" s="54">
        <f t="shared" si="285"/>
        <v>1.6876148034100432E-5</v>
      </c>
      <c r="K1332" s="7" t="s">
        <v>12</v>
      </c>
      <c r="L1332" s="34" t="s">
        <v>1696</v>
      </c>
      <c r="N1332" s="2">
        <v>0.83</v>
      </c>
      <c r="P1332" s="2">
        <v>0.83</v>
      </c>
      <c r="R1332" s="2" t="str">
        <f t="shared" si="283"/>
        <v>OK</v>
      </c>
    </row>
    <row r="1333" spans="1:18" ht="31.5">
      <c r="A1333" s="7" t="s">
        <v>3874</v>
      </c>
      <c r="B1333" s="13" t="s">
        <v>1701</v>
      </c>
      <c r="C1333" s="14" t="s">
        <v>13</v>
      </c>
      <c r="D1333" s="15">
        <v>250</v>
      </c>
      <c r="E1333" s="50">
        <f t="shared" si="279"/>
        <v>82.69</v>
      </c>
      <c r="F1333" s="51">
        <f t="shared" si="284"/>
        <v>20672.5</v>
      </c>
      <c r="G1333" s="51">
        <f t="shared" si="281"/>
        <v>105.84</v>
      </c>
      <c r="H1333" s="51">
        <f t="shared" si="282"/>
        <v>26460</v>
      </c>
      <c r="I1333" s="54">
        <f t="shared" si="285"/>
        <v>1.0531671626940977E-4</v>
      </c>
      <c r="K1333" s="7" t="s">
        <v>12</v>
      </c>
      <c r="L1333" s="34" t="s">
        <v>1700</v>
      </c>
      <c r="N1333" s="2">
        <v>82.94</v>
      </c>
      <c r="P1333" s="2">
        <v>82.94</v>
      </c>
      <c r="R1333" s="2" t="str">
        <f t="shared" si="283"/>
        <v>OK</v>
      </c>
    </row>
    <row r="1334" spans="1:18">
      <c r="A1334" s="7" t="s">
        <v>3875</v>
      </c>
      <c r="B1334" s="13" t="s">
        <v>1629</v>
      </c>
      <c r="C1334" s="14" t="s">
        <v>13</v>
      </c>
      <c r="D1334" s="15">
        <v>200</v>
      </c>
      <c r="E1334" s="50">
        <f t="shared" si="279"/>
        <v>22.96</v>
      </c>
      <c r="F1334" s="51">
        <f t="shared" si="284"/>
        <v>4592</v>
      </c>
      <c r="G1334" s="51">
        <f t="shared" si="281"/>
        <v>29.39</v>
      </c>
      <c r="H1334" s="51">
        <f t="shared" si="282"/>
        <v>5878</v>
      </c>
      <c r="I1334" s="54">
        <f t="shared" si="285"/>
        <v>2.3395754279349611E-5</v>
      </c>
      <c r="K1334" s="7" t="s">
        <v>12</v>
      </c>
      <c r="L1334" s="34" t="s">
        <v>1628</v>
      </c>
      <c r="N1334" s="2">
        <v>23.03</v>
      </c>
      <c r="P1334" s="2">
        <v>23.03</v>
      </c>
      <c r="R1334" s="2" t="str">
        <f t="shared" si="283"/>
        <v>OK</v>
      </c>
    </row>
    <row r="1335" spans="1:18">
      <c r="A1335" s="7" t="s">
        <v>3876</v>
      </c>
      <c r="B1335" s="13" t="s">
        <v>1627</v>
      </c>
      <c r="C1335" s="14" t="s">
        <v>13</v>
      </c>
      <c r="D1335" s="15">
        <v>200</v>
      </c>
      <c r="E1335" s="50">
        <f t="shared" si="279"/>
        <v>21.67</v>
      </c>
      <c r="F1335" s="51">
        <f t="shared" si="284"/>
        <v>4334</v>
      </c>
      <c r="G1335" s="51">
        <f t="shared" si="281"/>
        <v>27.74</v>
      </c>
      <c r="H1335" s="51">
        <f t="shared" si="282"/>
        <v>5548</v>
      </c>
      <c r="I1335" s="54">
        <f t="shared" si="285"/>
        <v>2.2082280493676699E-5</v>
      </c>
      <c r="K1335" s="7" t="s">
        <v>12</v>
      </c>
      <c r="L1335" s="34" t="s">
        <v>1626</v>
      </c>
      <c r="N1335" s="2">
        <v>21.74</v>
      </c>
      <c r="P1335" s="2">
        <v>21.74</v>
      </c>
      <c r="R1335" s="2" t="str">
        <f t="shared" si="283"/>
        <v>OK</v>
      </c>
    </row>
    <row r="1336" spans="1:18">
      <c r="A1336" s="7" t="s">
        <v>3877</v>
      </c>
      <c r="B1336" s="13" t="s">
        <v>1707</v>
      </c>
      <c r="C1336" s="14" t="s">
        <v>13</v>
      </c>
      <c r="D1336" s="15">
        <v>120</v>
      </c>
      <c r="E1336" s="50">
        <f t="shared" ref="E1336:E1352" si="286">ROUND(N1336*$N$4,2)</f>
        <v>70.959999999999994</v>
      </c>
      <c r="F1336" s="51">
        <f t="shared" ref="F1336:F1352" si="287">ROUND(D1336*E1336,2)</f>
        <v>8515.2000000000007</v>
      </c>
      <c r="G1336" s="51">
        <f t="shared" ref="G1336:G1352" si="288">ROUND(E1336*(1+$I$1),2)</f>
        <v>90.83</v>
      </c>
      <c r="H1336" s="51">
        <f t="shared" ref="H1336:H1352" si="289">ROUND(D1336*G1336,2)</f>
        <v>10899.6</v>
      </c>
      <c r="I1336" s="54">
        <f t="shared" si="285"/>
        <v>4.3382845073698369E-5</v>
      </c>
      <c r="K1336" s="7" t="s">
        <v>12</v>
      </c>
      <c r="L1336" s="34" t="s">
        <v>1706</v>
      </c>
      <c r="N1336" s="2">
        <v>71.17</v>
      </c>
      <c r="P1336" s="2">
        <v>71.17</v>
      </c>
      <c r="R1336" s="2" t="str">
        <f t="shared" si="283"/>
        <v>OK</v>
      </c>
    </row>
    <row r="1337" spans="1:18">
      <c r="A1337" s="7" t="s">
        <v>3878</v>
      </c>
      <c r="B1337" s="13" t="s">
        <v>1711</v>
      </c>
      <c r="C1337" s="14" t="s">
        <v>13</v>
      </c>
      <c r="D1337" s="15">
        <v>120</v>
      </c>
      <c r="E1337" s="50">
        <f t="shared" si="286"/>
        <v>21.88</v>
      </c>
      <c r="F1337" s="51">
        <f t="shared" si="287"/>
        <v>2625.6</v>
      </c>
      <c r="G1337" s="51">
        <f t="shared" si="288"/>
        <v>28.01</v>
      </c>
      <c r="H1337" s="51">
        <f t="shared" si="289"/>
        <v>3361.2</v>
      </c>
      <c r="I1337" s="54">
        <f t="shared" si="285"/>
        <v>1.3378327540617541E-5</v>
      </c>
      <c r="K1337" s="7" t="s">
        <v>12</v>
      </c>
      <c r="L1337" s="34" t="s">
        <v>1710</v>
      </c>
      <c r="N1337" s="2">
        <v>21.95</v>
      </c>
      <c r="P1337" s="2">
        <v>21.95</v>
      </c>
      <c r="R1337" s="2" t="str">
        <f t="shared" si="283"/>
        <v>OK</v>
      </c>
    </row>
    <row r="1338" spans="1:18">
      <c r="A1338" s="7" t="s">
        <v>3879</v>
      </c>
      <c r="B1338" s="13" t="s">
        <v>1705</v>
      </c>
      <c r="C1338" s="14" t="s">
        <v>13</v>
      </c>
      <c r="D1338" s="15">
        <v>180</v>
      </c>
      <c r="E1338" s="50">
        <f t="shared" si="286"/>
        <v>22.54</v>
      </c>
      <c r="F1338" s="51">
        <f t="shared" si="287"/>
        <v>4057.2</v>
      </c>
      <c r="G1338" s="51">
        <f t="shared" si="288"/>
        <v>28.85</v>
      </c>
      <c r="H1338" s="51">
        <f t="shared" si="289"/>
        <v>5193</v>
      </c>
      <c r="I1338" s="54">
        <f t="shared" si="285"/>
        <v>2.0669301118180081E-5</v>
      </c>
      <c r="K1338" s="7" t="s">
        <v>12</v>
      </c>
      <c r="L1338" s="34" t="s">
        <v>1704</v>
      </c>
      <c r="N1338" s="2">
        <v>22.61</v>
      </c>
      <c r="P1338" s="2">
        <v>22.61</v>
      </c>
      <c r="R1338" s="2" t="str">
        <f t="shared" si="283"/>
        <v>OK</v>
      </c>
    </row>
    <row r="1339" spans="1:18">
      <c r="A1339" s="7" t="s">
        <v>3880</v>
      </c>
      <c r="B1339" s="13" t="s">
        <v>1709</v>
      </c>
      <c r="C1339" s="14" t="s">
        <v>13</v>
      </c>
      <c r="D1339" s="15">
        <v>90</v>
      </c>
      <c r="E1339" s="50">
        <f t="shared" si="286"/>
        <v>162.38</v>
      </c>
      <c r="F1339" s="51">
        <f t="shared" si="287"/>
        <v>14614.2</v>
      </c>
      <c r="G1339" s="51">
        <f t="shared" si="288"/>
        <v>207.85</v>
      </c>
      <c r="H1339" s="51">
        <f t="shared" si="289"/>
        <v>18706.5</v>
      </c>
      <c r="I1339" s="54">
        <f t="shared" si="285"/>
        <v>7.4456052641485795E-5</v>
      </c>
      <c r="K1339" s="7" t="s">
        <v>12</v>
      </c>
      <c r="L1339" s="34" t="s">
        <v>1708</v>
      </c>
      <c r="N1339" s="2">
        <v>162.87</v>
      </c>
      <c r="P1339" s="2">
        <v>162.87</v>
      </c>
      <c r="R1339" s="2" t="str">
        <f t="shared" si="283"/>
        <v>OK</v>
      </c>
    </row>
    <row r="1340" spans="1:18">
      <c r="A1340" s="7" t="s">
        <v>3881</v>
      </c>
      <c r="B1340" s="13" t="s">
        <v>1703</v>
      </c>
      <c r="C1340" s="14" t="s">
        <v>13</v>
      </c>
      <c r="D1340" s="15">
        <v>120</v>
      </c>
      <c r="E1340" s="50">
        <f t="shared" si="286"/>
        <v>136.54</v>
      </c>
      <c r="F1340" s="51">
        <f t="shared" si="287"/>
        <v>16384.8</v>
      </c>
      <c r="G1340" s="51">
        <f t="shared" si="288"/>
        <v>174.77</v>
      </c>
      <c r="H1340" s="51">
        <f t="shared" si="289"/>
        <v>20972.400000000001</v>
      </c>
      <c r="I1340" s="54">
        <f t="shared" si="285"/>
        <v>8.3474841280747154E-5</v>
      </c>
      <c r="K1340" s="7" t="s">
        <v>12</v>
      </c>
      <c r="L1340" s="34" t="s">
        <v>1702</v>
      </c>
      <c r="N1340" s="2">
        <v>136.94999999999999</v>
      </c>
      <c r="P1340" s="2">
        <v>136.94999999999999</v>
      </c>
      <c r="R1340" s="2" t="str">
        <f t="shared" si="283"/>
        <v>OK</v>
      </c>
    </row>
    <row r="1341" spans="1:18">
      <c r="A1341" s="7" t="s">
        <v>3882</v>
      </c>
      <c r="B1341" s="13" t="s">
        <v>1713</v>
      </c>
      <c r="C1341" s="14" t="s">
        <v>84</v>
      </c>
      <c r="D1341" s="15">
        <v>80</v>
      </c>
      <c r="E1341" s="50">
        <f t="shared" si="286"/>
        <v>34.229999999999997</v>
      </c>
      <c r="F1341" s="51">
        <f t="shared" si="287"/>
        <v>2738.4</v>
      </c>
      <c r="G1341" s="51">
        <f t="shared" si="288"/>
        <v>43.81</v>
      </c>
      <c r="H1341" s="51">
        <f t="shared" si="289"/>
        <v>3504.8</v>
      </c>
      <c r="I1341" s="54">
        <f t="shared" si="285"/>
        <v>1.3949887648564906E-5</v>
      </c>
      <c r="K1341" s="7" t="s">
        <v>12</v>
      </c>
      <c r="L1341" s="34" t="s">
        <v>1712</v>
      </c>
      <c r="N1341" s="2">
        <v>34.33</v>
      </c>
      <c r="P1341" s="2">
        <v>34.33</v>
      </c>
      <c r="R1341" s="2" t="str">
        <f t="shared" si="283"/>
        <v>OK</v>
      </c>
    </row>
    <row r="1342" spans="1:18" ht="31.5">
      <c r="A1342" s="7" t="s">
        <v>3883</v>
      </c>
      <c r="B1342" s="13" t="s">
        <v>1717</v>
      </c>
      <c r="C1342" s="14" t="s">
        <v>13</v>
      </c>
      <c r="D1342" s="15">
        <v>150</v>
      </c>
      <c r="E1342" s="50">
        <f t="shared" si="286"/>
        <v>11.18</v>
      </c>
      <c r="F1342" s="51">
        <f t="shared" si="287"/>
        <v>1677</v>
      </c>
      <c r="G1342" s="51">
        <f t="shared" si="288"/>
        <v>14.31</v>
      </c>
      <c r="H1342" s="51">
        <f t="shared" si="289"/>
        <v>2146.5</v>
      </c>
      <c r="I1342" s="54">
        <f t="shared" si="285"/>
        <v>8.5435499422633448E-6</v>
      </c>
      <c r="K1342" s="7" t="s">
        <v>12</v>
      </c>
      <c r="L1342" s="34" t="s">
        <v>1716</v>
      </c>
      <c r="N1342" s="2">
        <v>11.21</v>
      </c>
      <c r="P1342" s="2">
        <v>11.21</v>
      </c>
      <c r="R1342" s="2" t="str">
        <f t="shared" si="283"/>
        <v>OK</v>
      </c>
    </row>
    <row r="1343" spans="1:18" ht="31.5">
      <c r="A1343" s="7" t="s">
        <v>3884</v>
      </c>
      <c r="B1343" s="13" t="s">
        <v>1715</v>
      </c>
      <c r="C1343" s="14" t="s">
        <v>13</v>
      </c>
      <c r="D1343" s="15">
        <v>150</v>
      </c>
      <c r="E1343" s="50">
        <f t="shared" si="286"/>
        <v>3.85</v>
      </c>
      <c r="F1343" s="51">
        <f t="shared" si="287"/>
        <v>577.5</v>
      </c>
      <c r="G1343" s="51">
        <f t="shared" si="288"/>
        <v>4.93</v>
      </c>
      <c r="H1343" s="51">
        <f t="shared" si="289"/>
        <v>739.5</v>
      </c>
      <c r="I1343" s="54">
        <f t="shared" si="285"/>
        <v>2.9433753469852054E-6</v>
      </c>
      <c r="K1343" s="7" t="s">
        <v>12</v>
      </c>
      <c r="L1343" s="34" t="s">
        <v>1714</v>
      </c>
      <c r="N1343" s="2">
        <v>3.86</v>
      </c>
      <c r="P1343" s="2">
        <v>3.86</v>
      </c>
      <c r="R1343" s="2" t="str">
        <f t="shared" si="283"/>
        <v>OK</v>
      </c>
    </row>
    <row r="1344" spans="1:18" ht="31.5">
      <c r="A1344" s="7" t="s">
        <v>3885</v>
      </c>
      <c r="B1344" s="13" t="s">
        <v>1719</v>
      </c>
      <c r="C1344" s="14" t="s">
        <v>13</v>
      </c>
      <c r="D1344" s="15">
        <v>150</v>
      </c>
      <c r="E1344" s="50">
        <f t="shared" si="286"/>
        <v>11.52</v>
      </c>
      <c r="F1344" s="51">
        <f t="shared" si="287"/>
        <v>1728</v>
      </c>
      <c r="G1344" s="51">
        <f t="shared" si="288"/>
        <v>14.75</v>
      </c>
      <c r="H1344" s="51">
        <f t="shared" si="289"/>
        <v>2212.5</v>
      </c>
      <c r="I1344" s="54">
        <f t="shared" si="285"/>
        <v>8.806244699397926E-6</v>
      </c>
      <c r="K1344" s="7" t="s">
        <v>12</v>
      </c>
      <c r="L1344" s="34" t="s">
        <v>1718</v>
      </c>
      <c r="N1344" s="2">
        <v>11.55</v>
      </c>
      <c r="P1344" s="2">
        <v>11.55</v>
      </c>
      <c r="R1344" s="2" t="str">
        <f t="shared" si="283"/>
        <v>OK</v>
      </c>
    </row>
    <row r="1345" spans="1:18" ht="31.5">
      <c r="A1345" s="7" t="s">
        <v>3886</v>
      </c>
      <c r="B1345" s="13" t="s">
        <v>1721</v>
      </c>
      <c r="C1345" s="14" t="s">
        <v>13</v>
      </c>
      <c r="D1345" s="15">
        <v>150</v>
      </c>
      <c r="E1345" s="50">
        <f t="shared" si="286"/>
        <v>11.61</v>
      </c>
      <c r="F1345" s="51">
        <f t="shared" si="287"/>
        <v>1741.5</v>
      </c>
      <c r="G1345" s="51">
        <f t="shared" si="288"/>
        <v>14.86</v>
      </c>
      <c r="H1345" s="51">
        <f t="shared" si="289"/>
        <v>2229</v>
      </c>
      <c r="I1345" s="54">
        <f t="shared" si="285"/>
        <v>8.8719183886815726E-6</v>
      </c>
      <c r="K1345" s="7" t="s">
        <v>12</v>
      </c>
      <c r="L1345" s="34" t="s">
        <v>1720</v>
      </c>
      <c r="N1345" s="2">
        <v>11.64</v>
      </c>
      <c r="P1345" s="2">
        <v>11.64</v>
      </c>
      <c r="R1345" s="2" t="str">
        <f t="shared" si="283"/>
        <v>OK</v>
      </c>
    </row>
    <row r="1346" spans="1:18" ht="31.5">
      <c r="A1346" s="7" t="s">
        <v>3887</v>
      </c>
      <c r="B1346" s="13" t="s">
        <v>1723</v>
      </c>
      <c r="C1346" s="14" t="s">
        <v>13</v>
      </c>
      <c r="D1346" s="15">
        <v>150</v>
      </c>
      <c r="E1346" s="50">
        <f t="shared" si="286"/>
        <v>12.47</v>
      </c>
      <c r="F1346" s="51">
        <f t="shared" si="287"/>
        <v>1870.5</v>
      </c>
      <c r="G1346" s="51">
        <f t="shared" si="288"/>
        <v>15.96</v>
      </c>
      <c r="H1346" s="51">
        <f t="shared" si="289"/>
        <v>2394</v>
      </c>
      <c r="I1346" s="54">
        <f t="shared" si="285"/>
        <v>9.5286552815180265E-6</v>
      </c>
      <c r="K1346" s="7" t="s">
        <v>12</v>
      </c>
      <c r="L1346" s="34" t="s">
        <v>1722</v>
      </c>
      <c r="N1346" s="2">
        <v>12.51</v>
      </c>
      <c r="P1346" s="2">
        <v>12.51</v>
      </c>
      <c r="R1346" s="2" t="str">
        <f t="shared" si="283"/>
        <v>OK</v>
      </c>
    </row>
    <row r="1347" spans="1:18" ht="31.5">
      <c r="A1347" s="7" t="s">
        <v>3888</v>
      </c>
      <c r="B1347" s="13" t="s">
        <v>1725</v>
      </c>
      <c r="C1347" s="14" t="s">
        <v>13</v>
      </c>
      <c r="D1347" s="15">
        <v>150</v>
      </c>
      <c r="E1347" s="50">
        <f t="shared" si="286"/>
        <v>11.76</v>
      </c>
      <c r="F1347" s="51">
        <f t="shared" si="287"/>
        <v>1764</v>
      </c>
      <c r="G1347" s="51">
        <f t="shared" si="288"/>
        <v>15.05</v>
      </c>
      <c r="H1347" s="51">
        <f t="shared" si="289"/>
        <v>2257.5</v>
      </c>
      <c r="I1347" s="54">
        <f t="shared" si="285"/>
        <v>8.9853547610805953E-6</v>
      </c>
      <c r="K1347" s="7" t="s">
        <v>12</v>
      </c>
      <c r="L1347" s="34" t="s">
        <v>1724</v>
      </c>
      <c r="N1347" s="2">
        <v>11.8</v>
      </c>
      <c r="P1347" s="2">
        <v>11.8</v>
      </c>
      <c r="R1347" s="2" t="str">
        <f t="shared" si="283"/>
        <v>OK</v>
      </c>
    </row>
    <row r="1348" spans="1:18" ht="31.5">
      <c r="A1348" s="7" t="s">
        <v>3889</v>
      </c>
      <c r="B1348" s="13" t="s">
        <v>1727</v>
      </c>
      <c r="C1348" s="14" t="s">
        <v>13</v>
      </c>
      <c r="D1348" s="15">
        <v>150</v>
      </c>
      <c r="E1348" s="50">
        <f t="shared" si="286"/>
        <v>12.11</v>
      </c>
      <c r="F1348" s="51">
        <f t="shared" si="287"/>
        <v>1816.5</v>
      </c>
      <c r="G1348" s="51">
        <f t="shared" si="288"/>
        <v>15.5</v>
      </c>
      <c r="H1348" s="51">
        <f t="shared" si="289"/>
        <v>2325</v>
      </c>
      <c r="I1348" s="54">
        <f t="shared" si="285"/>
        <v>9.2540198536046E-6</v>
      </c>
      <c r="K1348" s="7" t="s">
        <v>12</v>
      </c>
      <c r="L1348" s="34" t="s">
        <v>1726</v>
      </c>
      <c r="N1348" s="2">
        <v>12.15</v>
      </c>
      <c r="P1348" s="2">
        <v>12.15</v>
      </c>
      <c r="R1348" s="2" t="str">
        <f t="shared" si="283"/>
        <v>OK</v>
      </c>
    </row>
    <row r="1349" spans="1:18" ht="31.5">
      <c r="A1349" s="7" t="s">
        <v>3890</v>
      </c>
      <c r="B1349" s="13" t="s">
        <v>1729</v>
      </c>
      <c r="C1349" s="14" t="s">
        <v>13</v>
      </c>
      <c r="D1349" s="15">
        <v>150</v>
      </c>
      <c r="E1349" s="50">
        <f t="shared" si="286"/>
        <v>12.76</v>
      </c>
      <c r="F1349" s="51">
        <f t="shared" si="287"/>
        <v>1914</v>
      </c>
      <c r="G1349" s="51">
        <f t="shared" si="288"/>
        <v>16.329999999999998</v>
      </c>
      <c r="H1349" s="51">
        <f t="shared" si="289"/>
        <v>2449.5</v>
      </c>
      <c r="I1349" s="54">
        <f t="shared" si="285"/>
        <v>9.7495576909266535E-6</v>
      </c>
      <c r="K1349" s="7" t="s">
        <v>12</v>
      </c>
      <c r="L1349" s="34" t="s">
        <v>1728</v>
      </c>
      <c r="N1349" s="2">
        <v>12.8</v>
      </c>
      <c r="P1349" s="2">
        <v>12.8</v>
      </c>
      <c r="R1349" s="2" t="str">
        <f t="shared" si="283"/>
        <v>OK</v>
      </c>
    </row>
    <row r="1350" spans="1:18" ht="31.5">
      <c r="A1350" s="7" t="s">
        <v>3891</v>
      </c>
      <c r="B1350" s="13" t="s">
        <v>1731</v>
      </c>
      <c r="C1350" s="14" t="s">
        <v>13</v>
      </c>
      <c r="D1350" s="15">
        <v>150</v>
      </c>
      <c r="E1350" s="50">
        <f t="shared" si="286"/>
        <v>14.03</v>
      </c>
      <c r="F1350" s="51">
        <f t="shared" si="287"/>
        <v>2104.5</v>
      </c>
      <c r="G1350" s="51">
        <f t="shared" si="288"/>
        <v>17.96</v>
      </c>
      <c r="H1350" s="51">
        <f t="shared" si="289"/>
        <v>2694</v>
      </c>
      <c r="I1350" s="54">
        <f t="shared" si="285"/>
        <v>1.0722722359402492E-5</v>
      </c>
      <c r="K1350" s="7" t="s">
        <v>12</v>
      </c>
      <c r="L1350" s="34" t="s">
        <v>1730</v>
      </c>
      <c r="N1350" s="2">
        <v>14.07</v>
      </c>
      <c r="P1350" s="2">
        <v>14.07</v>
      </c>
      <c r="R1350" s="2" t="str">
        <f t="shared" ref="R1350:R1412" si="290">IF(E1350&lt;=P1350,"OK","ERRO")</f>
        <v>OK</v>
      </c>
    </row>
    <row r="1351" spans="1:18">
      <c r="A1351" s="7" t="s">
        <v>3892</v>
      </c>
      <c r="B1351" s="13" t="s">
        <v>2560</v>
      </c>
      <c r="C1351" s="14" t="s">
        <v>13</v>
      </c>
      <c r="D1351" s="15">
        <v>80</v>
      </c>
      <c r="E1351" s="50">
        <f t="shared" si="286"/>
        <v>6.21</v>
      </c>
      <c r="F1351" s="51">
        <f t="shared" si="287"/>
        <v>496.8</v>
      </c>
      <c r="G1351" s="51">
        <f t="shared" si="288"/>
        <v>7.95</v>
      </c>
      <c r="H1351" s="51">
        <f t="shared" si="289"/>
        <v>636</v>
      </c>
      <c r="I1351" s="54">
        <f t="shared" si="285"/>
        <v>2.5314222051150648E-6</v>
      </c>
      <c r="K1351" s="7" t="s">
        <v>159</v>
      </c>
      <c r="L1351" s="34" t="s">
        <v>2559</v>
      </c>
      <c r="N1351" s="2">
        <v>6.23</v>
      </c>
      <c r="P1351" s="2">
        <v>6.23</v>
      </c>
      <c r="R1351" s="2" t="str">
        <f t="shared" si="290"/>
        <v>OK</v>
      </c>
    </row>
    <row r="1352" spans="1:18">
      <c r="A1352" s="7" t="s">
        <v>3893</v>
      </c>
      <c r="B1352" s="17" t="s">
        <v>1733</v>
      </c>
      <c r="C1352" s="18" t="s">
        <v>13</v>
      </c>
      <c r="D1352" s="19">
        <v>100</v>
      </c>
      <c r="E1352" s="50">
        <f t="shared" si="286"/>
        <v>84.34</v>
      </c>
      <c r="F1352" s="51">
        <f t="shared" si="287"/>
        <v>8434</v>
      </c>
      <c r="G1352" s="51">
        <f t="shared" si="288"/>
        <v>107.96</v>
      </c>
      <c r="H1352" s="51">
        <f t="shared" si="289"/>
        <v>10796</v>
      </c>
      <c r="I1352" s="54">
        <f t="shared" si="285"/>
        <v>4.297049390946893E-5</v>
      </c>
      <c r="K1352" s="7" t="s">
        <v>12</v>
      </c>
      <c r="L1352" s="35" t="s">
        <v>1732</v>
      </c>
      <c r="N1352" s="2">
        <v>84.59</v>
      </c>
      <c r="P1352" s="2">
        <v>84.59</v>
      </c>
      <c r="R1352" s="2" t="str">
        <f t="shared" si="290"/>
        <v>OK</v>
      </c>
    </row>
    <row r="1353" spans="1:18">
      <c r="A1353" s="3">
        <v>52</v>
      </c>
      <c r="B1353" s="36" t="s">
        <v>1599</v>
      </c>
      <c r="C1353" s="20" t="s">
        <v>56</v>
      </c>
      <c r="D1353" s="6" t="s">
        <v>56</v>
      </c>
      <c r="E1353" s="6"/>
      <c r="F1353" s="6"/>
      <c r="G1353" s="6"/>
      <c r="H1353" s="61">
        <f>SUM(H1354:H1356)</f>
        <v>217704</v>
      </c>
      <c r="I1353" s="62">
        <f t="shared" si="285"/>
        <v>8.6651059707919828E-4</v>
      </c>
      <c r="K1353" s="4"/>
      <c r="L1353" s="5"/>
      <c r="R1353" s="2" t="str">
        <f t="shared" si="290"/>
        <v>OK</v>
      </c>
    </row>
    <row r="1354" spans="1:18">
      <c r="A1354" s="7" t="s">
        <v>1887</v>
      </c>
      <c r="B1354" s="9" t="s">
        <v>2527</v>
      </c>
      <c r="C1354" s="10" t="s">
        <v>58</v>
      </c>
      <c r="D1354" s="11">
        <v>300</v>
      </c>
      <c r="E1354" s="50">
        <f t="shared" ref="E1354:E1356" si="291">ROUND(N1354*$N$4,2)</f>
        <v>86.87</v>
      </c>
      <c r="F1354" s="51">
        <f>ROUND(D1354*E1354,2)</f>
        <v>26061</v>
      </c>
      <c r="G1354" s="51">
        <f t="shared" ref="G1354:G1356" si="292">ROUND(E1354*(1+$I$1),2)</f>
        <v>111.19</v>
      </c>
      <c r="H1354" s="51">
        <f t="shared" ref="H1354:H1356" si="293">ROUND(D1354*G1354,2)</f>
        <v>33357</v>
      </c>
      <c r="I1354" s="54">
        <f t="shared" si="285"/>
        <v>1.3276831838997361E-4</v>
      </c>
      <c r="K1354" s="7" t="s">
        <v>159</v>
      </c>
      <c r="L1354" s="38" t="s">
        <v>2526</v>
      </c>
      <c r="N1354" s="2">
        <v>87.13</v>
      </c>
      <c r="P1354" s="2">
        <v>87.13</v>
      </c>
      <c r="R1354" s="2" t="str">
        <f t="shared" si="290"/>
        <v>OK</v>
      </c>
    </row>
    <row r="1355" spans="1:18">
      <c r="A1355" s="7" t="s">
        <v>1889</v>
      </c>
      <c r="B1355" s="17" t="s">
        <v>2529</v>
      </c>
      <c r="C1355" s="18" t="s">
        <v>58</v>
      </c>
      <c r="D1355" s="19">
        <v>300</v>
      </c>
      <c r="E1355" s="50">
        <f t="shared" si="291"/>
        <v>208.88</v>
      </c>
      <c r="F1355" s="51">
        <f>ROUND(D1355*E1355,2)</f>
        <v>62664</v>
      </c>
      <c r="G1355" s="51">
        <f t="shared" si="292"/>
        <v>267.37</v>
      </c>
      <c r="H1355" s="51">
        <f t="shared" si="293"/>
        <v>80211</v>
      </c>
      <c r="I1355" s="54">
        <f t="shared" si="285"/>
        <v>3.1925771461396927E-4</v>
      </c>
      <c r="K1355" s="7" t="s">
        <v>159</v>
      </c>
      <c r="L1355" s="35" t="s">
        <v>2528</v>
      </c>
      <c r="N1355" s="2">
        <v>209.51</v>
      </c>
      <c r="P1355" s="2">
        <v>209.51</v>
      </c>
      <c r="R1355" s="2" t="str">
        <f t="shared" si="290"/>
        <v>OK</v>
      </c>
    </row>
    <row r="1356" spans="1:18">
      <c r="A1356" s="7" t="s">
        <v>1891</v>
      </c>
      <c r="B1356" s="13" t="s">
        <v>2531</v>
      </c>
      <c r="C1356" s="14" t="s">
        <v>58</v>
      </c>
      <c r="D1356" s="15">
        <v>300</v>
      </c>
      <c r="E1356" s="50">
        <f t="shared" si="291"/>
        <v>271.19</v>
      </c>
      <c r="F1356" s="51">
        <f>ROUND(D1356*E1356,2)</f>
        <v>81357</v>
      </c>
      <c r="G1356" s="51">
        <f t="shared" si="292"/>
        <v>347.12</v>
      </c>
      <c r="H1356" s="51">
        <f t="shared" si="293"/>
        <v>104136</v>
      </c>
      <c r="I1356" s="54">
        <f t="shared" si="285"/>
        <v>4.1448456407525532E-4</v>
      </c>
      <c r="K1356" s="7" t="s">
        <v>159</v>
      </c>
      <c r="L1356" s="34" t="s">
        <v>2530</v>
      </c>
      <c r="N1356" s="2">
        <v>272.01</v>
      </c>
      <c r="P1356" s="2">
        <v>272.01</v>
      </c>
      <c r="R1356" s="2" t="str">
        <f t="shared" si="290"/>
        <v>OK</v>
      </c>
    </row>
    <row r="1357" spans="1:18">
      <c r="A1357" s="3">
        <v>53</v>
      </c>
      <c r="B1357" s="36" t="s">
        <v>1837</v>
      </c>
      <c r="C1357" s="20" t="s">
        <v>56</v>
      </c>
      <c r="D1357" s="6" t="s">
        <v>56</v>
      </c>
      <c r="E1357" s="6"/>
      <c r="F1357" s="6"/>
      <c r="G1357" s="6"/>
      <c r="H1357" s="61">
        <f>SUM(H1358:H1360)</f>
        <v>418902.3</v>
      </c>
      <c r="I1357" s="62">
        <f t="shared" si="285"/>
        <v>1.6673248176002711E-3</v>
      </c>
      <c r="K1357" s="4"/>
      <c r="L1357" s="5"/>
      <c r="R1357" s="2" t="str">
        <f t="shared" si="290"/>
        <v>OK</v>
      </c>
    </row>
    <row r="1358" spans="1:18">
      <c r="A1358" s="28" t="s">
        <v>1893</v>
      </c>
      <c r="B1358" s="13" t="s">
        <v>1840</v>
      </c>
      <c r="C1358" s="14" t="s">
        <v>1841</v>
      </c>
      <c r="D1358" s="15">
        <v>1000</v>
      </c>
      <c r="E1358" s="50">
        <f t="shared" ref="E1358:E1360" si="294">ROUND(N1358*$N$4,2)</f>
        <v>1.51</v>
      </c>
      <c r="F1358" s="51">
        <f>ROUND(D1358*E1358,2)</f>
        <v>1510</v>
      </c>
      <c r="G1358" s="51">
        <f t="shared" ref="G1358:G1360" si="295">ROUND(E1358*(1+$I$1),2)</f>
        <v>1.93</v>
      </c>
      <c r="H1358" s="51">
        <f t="shared" ref="H1358:H1360" si="296">ROUND(D1358*G1358,2)</f>
        <v>1930</v>
      </c>
      <c r="I1358" s="54">
        <f t="shared" si="285"/>
        <v>7.6818315343900554E-6</v>
      </c>
      <c r="K1358" s="28" t="s">
        <v>1834</v>
      </c>
      <c r="L1358" s="34" t="s">
        <v>1839</v>
      </c>
      <c r="N1358" s="2">
        <v>1.51</v>
      </c>
      <c r="P1358" s="2">
        <v>1.51</v>
      </c>
      <c r="R1358" s="2" t="str">
        <f t="shared" si="290"/>
        <v>OK</v>
      </c>
    </row>
    <row r="1359" spans="1:18">
      <c r="A1359" s="28" t="s">
        <v>2748</v>
      </c>
      <c r="B1359" s="13" t="s">
        <v>1844</v>
      </c>
      <c r="C1359" s="14" t="s">
        <v>162</v>
      </c>
      <c r="D1359" s="15">
        <v>30</v>
      </c>
      <c r="E1359" s="50">
        <f t="shared" si="294"/>
        <v>806.57</v>
      </c>
      <c r="F1359" s="51">
        <f>ROUND(D1359*E1359,2)</f>
        <v>24197.1</v>
      </c>
      <c r="G1359" s="51">
        <f t="shared" si="295"/>
        <v>1032.4100000000001</v>
      </c>
      <c r="H1359" s="51">
        <f t="shared" si="296"/>
        <v>30972.3</v>
      </c>
      <c r="I1359" s="54">
        <f t="shared" si="285"/>
        <v>1.2327667918787E-4</v>
      </c>
      <c r="K1359" s="28" t="s">
        <v>1834</v>
      </c>
      <c r="L1359" s="34" t="s">
        <v>1843</v>
      </c>
      <c r="N1359" s="2">
        <v>809</v>
      </c>
      <c r="P1359" s="2">
        <v>809</v>
      </c>
      <c r="R1359" s="2" t="str">
        <f t="shared" si="290"/>
        <v>OK</v>
      </c>
    </row>
    <row r="1360" spans="1:18">
      <c r="A1360" s="28" t="s">
        <v>2749</v>
      </c>
      <c r="B1360" s="13" t="s">
        <v>1847</v>
      </c>
      <c r="C1360" s="14" t="s">
        <v>84</v>
      </c>
      <c r="D1360" s="15">
        <v>4000</v>
      </c>
      <c r="E1360" s="50">
        <f t="shared" si="294"/>
        <v>75.39</v>
      </c>
      <c r="F1360" s="51">
        <f>ROUND(D1360*E1360,2)</f>
        <v>301560</v>
      </c>
      <c r="G1360" s="51">
        <f t="shared" si="295"/>
        <v>96.5</v>
      </c>
      <c r="H1360" s="51">
        <f t="shared" si="296"/>
        <v>386000</v>
      </c>
      <c r="I1360" s="54">
        <f t="shared" si="285"/>
        <v>1.536366306878011E-3</v>
      </c>
      <c r="K1360" s="28" t="s">
        <v>1834</v>
      </c>
      <c r="L1360" s="34" t="s">
        <v>1846</v>
      </c>
      <c r="N1360" s="2">
        <v>75.62</v>
      </c>
      <c r="P1360" s="2">
        <v>75.62</v>
      </c>
      <c r="R1360" s="2" t="str">
        <f t="shared" si="290"/>
        <v>OK</v>
      </c>
    </row>
    <row r="1361" spans="1:18">
      <c r="A1361" s="3">
        <v>54</v>
      </c>
      <c r="B1361" s="36" t="s">
        <v>1734</v>
      </c>
      <c r="C1361" s="20" t="s">
        <v>56</v>
      </c>
      <c r="D1361" s="6" t="s">
        <v>56</v>
      </c>
      <c r="E1361" s="6"/>
      <c r="F1361" s="6"/>
      <c r="G1361" s="6"/>
      <c r="H1361" s="61">
        <f>SUM(H1362:H1399)</f>
        <v>4828438</v>
      </c>
      <c r="I1361" s="62">
        <f t="shared" si="285"/>
        <v>1.9218262844687695E-2</v>
      </c>
      <c r="K1361" s="4"/>
      <c r="L1361" s="5"/>
      <c r="R1361" s="2" t="str">
        <f t="shared" si="290"/>
        <v>OK</v>
      </c>
    </row>
    <row r="1362" spans="1:18">
      <c r="A1362" s="7" t="s">
        <v>1894</v>
      </c>
      <c r="B1362" s="13" t="s">
        <v>1740</v>
      </c>
      <c r="C1362" s="14" t="s">
        <v>58</v>
      </c>
      <c r="D1362" s="15">
        <v>10000</v>
      </c>
      <c r="E1362" s="50">
        <f t="shared" ref="E1362:E1399" si="297">ROUND(N1362*$N$4,2)</f>
        <v>8.43</v>
      </c>
      <c r="F1362" s="51">
        <f t="shared" ref="F1362:F1399" si="298">ROUND(D1362*E1362,2)</f>
        <v>84300</v>
      </c>
      <c r="G1362" s="51">
        <f t="shared" ref="G1362:G1399" si="299">ROUND(E1362*(1+$I$1),2)</f>
        <v>10.79</v>
      </c>
      <c r="H1362" s="51">
        <f t="shared" ref="H1362:H1399" si="300">ROUND(D1362*G1362,2)</f>
        <v>107900</v>
      </c>
      <c r="I1362" s="54">
        <f t="shared" si="285"/>
        <v>4.2946612567911245E-4</v>
      </c>
      <c r="K1362" s="7" t="s">
        <v>12</v>
      </c>
      <c r="L1362" s="34" t="s">
        <v>1739</v>
      </c>
      <c r="N1362" s="2">
        <v>8.4600000000000009</v>
      </c>
      <c r="P1362" s="2">
        <v>8.4600000000000009</v>
      </c>
      <c r="R1362" s="2" t="str">
        <f t="shared" si="290"/>
        <v>OK</v>
      </c>
    </row>
    <row r="1363" spans="1:18">
      <c r="A1363" s="7" t="s">
        <v>1901</v>
      </c>
      <c r="B1363" s="13" t="s">
        <v>1737</v>
      </c>
      <c r="C1363" s="14" t="s">
        <v>58</v>
      </c>
      <c r="D1363" s="15">
        <v>6000</v>
      </c>
      <c r="E1363" s="50">
        <f t="shared" si="297"/>
        <v>16.16</v>
      </c>
      <c r="F1363" s="51">
        <f t="shared" si="298"/>
        <v>96960</v>
      </c>
      <c r="G1363" s="51">
        <f t="shared" si="299"/>
        <v>20.68</v>
      </c>
      <c r="H1363" s="51">
        <f t="shared" si="300"/>
        <v>124080</v>
      </c>
      <c r="I1363" s="54">
        <f t="shared" si="285"/>
        <v>4.9386614341301457E-4</v>
      </c>
      <c r="K1363" s="7" t="s">
        <v>12</v>
      </c>
      <c r="L1363" s="34" t="s">
        <v>1736</v>
      </c>
      <c r="N1363" s="2">
        <v>16.21</v>
      </c>
      <c r="P1363" s="2">
        <v>16.21</v>
      </c>
      <c r="R1363" s="2" t="str">
        <f t="shared" si="290"/>
        <v>OK</v>
      </c>
    </row>
    <row r="1364" spans="1:18">
      <c r="A1364" s="7" t="s">
        <v>1902</v>
      </c>
      <c r="B1364" s="13" t="s">
        <v>1742</v>
      </c>
      <c r="C1364" s="14" t="s">
        <v>177</v>
      </c>
      <c r="D1364" s="15">
        <v>5000</v>
      </c>
      <c r="E1364" s="50">
        <f t="shared" si="297"/>
        <v>18.59</v>
      </c>
      <c r="F1364" s="51">
        <f t="shared" si="298"/>
        <v>92950</v>
      </c>
      <c r="G1364" s="51">
        <f t="shared" si="299"/>
        <v>23.8</v>
      </c>
      <c r="H1364" s="51">
        <f t="shared" si="300"/>
        <v>119000</v>
      </c>
      <c r="I1364" s="54">
        <f t="shared" si="285"/>
        <v>4.7364660756083762E-4</v>
      </c>
      <c r="K1364" s="7" t="s">
        <v>159</v>
      </c>
      <c r="L1364" s="34" t="s">
        <v>2561</v>
      </c>
      <c r="N1364" s="2">
        <v>18.649999999999999</v>
      </c>
      <c r="P1364" s="2">
        <v>18.649999999999999</v>
      </c>
      <c r="R1364" s="2" t="str">
        <f t="shared" si="290"/>
        <v>OK</v>
      </c>
    </row>
    <row r="1365" spans="1:18">
      <c r="A1365" s="7" t="s">
        <v>3894</v>
      </c>
      <c r="B1365" s="13" t="s">
        <v>1744</v>
      </c>
      <c r="C1365" s="14" t="s">
        <v>177</v>
      </c>
      <c r="D1365" s="15">
        <v>5000</v>
      </c>
      <c r="E1365" s="50">
        <f t="shared" si="297"/>
        <v>42.74</v>
      </c>
      <c r="F1365" s="51">
        <f t="shared" si="298"/>
        <v>213700</v>
      </c>
      <c r="G1365" s="51">
        <f t="shared" si="299"/>
        <v>54.71</v>
      </c>
      <c r="H1365" s="51">
        <f t="shared" si="300"/>
        <v>273550</v>
      </c>
      <c r="I1365" s="54">
        <f t="shared" si="285"/>
        <v>1.0887901638509843E-3</v>
      </c>
      <c r="K1365" s="7" t="s">
        <v>159</v>
      </c>
      <c r="L1365" s="34" t="s">
        <v>2562</v>
      </c>
      <c r="N1365" s="2">
        <v>42.87</v>
      </c>
      <c r="P1365" s="2">
        <v>42.87</v>
      </c>
      <c r="R1365" s="2" t="str">
        <f t="shared" si="290"/>
        <v>OK</v>
      </c>
    </row>
    <row r="1366" spans="1:18">
      <c r="A1366" s="7" t="s">
        <v>3895</v>
      </c>
      <c r="B1366" s="13" t="s">
        <v>2594</v>
      </c>
      <c r="C1366" s="14" t="s">
        <v>177</v>
      </c>
      <c r="D1366" s="15">
        <v>3800</v>
      </c>
      <c r="E1366" s="50">
        <f t="shared" si="297"/>
        <v>17.04</v>
      </c>
      <c r="F1366" s="51">
        <f t="shared" si="298"/>
        <v>64752</v>
      </c>
      <c r="G1366" s="51">
        <f t="shared" si="299"/>
        <v>21.81</v>
      </c>
      <c r="H1366" s="51">
        <f t="shared" si="300"/>
        <v>82878</v>
      </c>
      <c r="I1366" s="54">
        <f t="shared" si="285"/>
        <v>3.2987297093636217E-4</v>
      </c>
      <c r="K1366" s="7" t="s">
        <v>159</v>
      </c>
      <c r="L1366" s="34" t="s">
        <v>2592</v>
      </c>
      <c r="N1366" s="2">
        <v>17.09</v>
      </c>
      <c r="P1366" s="2">
        <v>17.09</v>
      </c>
      <c r="R1366" s="2" t="str">
        <f t="shared" si="290"/>
        <v>OK</v>
      </c>
    </row>
    <row r="1367" spans="1:18">
      <c r="A1367" s="7" t="s">
        <v>3896</v>
      </c>
      <c r="B1367" s="13" t="s">
        <v>2597</v>
      </c>
      <c r="C1367" s="14" t="s">
        <v>177</v>
      </c>
      <c r="D1367" s="15">
        <v>135000</v>
      </c>
      <c r="E1367" s="50">
        <f t="shared" si="297"/>
        <v>1.98</v>
      </c>
      <c r="F1367" s="51">
        <f t="shared" si="298"/>
        <v>267300</v>
      </c>
      <c r="G1367" s="51">
        <f t="shared" si="299"/>
        <v>2.5299999999999998</v>
      </c>
      <c r="H1367" s="51">
        <f t="shared" si="300"/>
        <v>341550</v>
      </c>
      <c r="I1367" s="54">
        <f t="shared" si="285"/>
        <v>1.3594453681714629E-3</v>
      </c>
      <c r="K1367" s="7" t="s">
        <v>159</v>
      </c>
      <c r="L1367" s="34" t="s">
        <v>2593</v>
      </c>
      <c r="N1367" s="2">
        <v>1.99</v>
      </c>
      <c r="P1367" s="2">
        <v>1.99</v>
      </c>
      <c r="R1367" s="2" t="str">
        <f t="shared" si="290"/>
        <v>OK</v>
      </c>
    </row>
    <row r="1368" spans="1:18" ht="31.5">
      <c r="A1368" s="7" t="s">
        <v>3897</v>
      </c>
      <c r="B1368" s="13" t="s">
        <v>1746</v>
      </c>
      <c r="C1368" s="14" t="s">
        <v>177</v>
      </c>
      <c r="D1368" s="15">
        <v>5000</v>
      </c>
      <c r="E1368" s="50">
        <f t="shared" si="297"/>
        <v>36.1</v>
      </c>
      <c r="F1368" s="51">
        <f t="shared" si="298"/>
        <v>180500</v>
      </c>
      <c r="G1368" s="51">
        <f t="shared" si="299"/>
        <v>46.21</v>
      </c>
      <c r="H1368" s="51">
        <f t="shared" si="300"/>
        <v>231050</v>
      </c>
      <c r="I1368" s="54">
        <f t="shared" si="285"/>
        <v>9.1963066115068515E-4</v>
      </c>
      <c r="K1368" s="7" t="s">
        <v>12</v>
      </c>
      <c r="L1368" s="34" t="s">
        <v>1745</v>
      </c>
      <c r="N1368" s="2">
        <v>36.21</v>
      </c>
      <c r="P1368" s="2">
        <v>36.21</v>
      </c>
      <c r="R1368" s="2" t="str">
        <f t="shared" si="290"/>
        <v>OK</v>
      </c>
    </row>
    <row r="1369" spans="1:18" ht="31.5">
      <c r="A1369" s="7" t="s">
        <v>3898</v>
      </c>
      <c r="B1369" s="13" t="s">
        <v>1748</v>
      </c>
      <c r="C1369" s="14" t="s">
        <v>177</v>
      </c>
      <c r="D1369" s="15">
        <v>6000</v>
      </c>
      <c r="E1369" s="50">
        <f t="shared" si="297"/>
        <v>2.37</v>
      </c>
      <c r="F1369" s="51">
        <f t="shared" si="298"/>
        <v>14220</v>
      </c>
      <c r="G1369" s="51">
        <f t="shared" si="299"/>
        <v>3.03</v>
      </c>
      <c r="H1369" s="51">
        <f t="shared" si="300"/>
        <v>18180</v>
      </c>
      <c r="I1369" s="54">
        <f t="shared" si="285"/>
        <v>7.2360464919798547E-5</v>
      </c>
      <c r="K1369" s="7" t="s">
        <v>12</v>
      </c>
      <c r="L1369" s="34" t="s">
        <v>1747</v>
      </c>
      <c r="N1369" s="2">
        <v>2.38</v>
      </c>
      <c r="P1369" s="2">
        <v>2.38</v>
      </c>
      <c r="R1369" s="2" t="str">
        <f t="shared" si="290"/>
        <v>OK</v>
      </c>
    </row>
    <row r="1370" spans="1:18">
      <c r="A1370" s="7" t="s">
        <v>3899</v>
      </c>
      <c r="B1370" s="13" t="s">
        <v>1749</v>
      </c>
      <c r="C1370" s="14" t="s">
        <v>177</v>
      </c>
      <c r="D1370" s="15">
        <v>8000</v>
      </c>
      <c r="E1370" s="50">
        <f t="shared" si="297"/>
        <v>4.96</v>
      </c>
      <c r="F1370" s="51">
        <f t="shared" si="298"/>
        <v>39680</v>
      </c>
      <c r="G1370" s="51">
        <f t="shared" si="299"/>
        <v>6.35</v>
      </c>
      <c r="H1370" s="51">
        <f t="shared" si="300"/>
        <v>50800</v>
      </c>
      <c r="I1370" s="54">
        <f t="shared" si="285"/>
        <v>2.0219535852176933E-4</v>
      </c>
      <c r="K1370" s="7" t="s">
        <v>159</v>
      </c>
      <c r="L1370" s="34" t="s">
        <v>2563</v>
      </c>
      <c r="N1370" s="2">
        <v>4.97</v>
      </c>
      <c r="P1370" s="2">
        <v>4.97</v>
      </c>
      <c r="R1370" s="2" t="str">
        <f t="shared" si="290"/>
        <v>OK</v>
      </c>
    </row>
    <row r="1371" spans="1:18">
      <c r="A1371" s="7" t="s">
        <v>3900</v>
      </c>
      <c r="B1371" s="13" t="s">
        <v>1750</v>
      </c>
      <c r="C1371" s="14" t="s">
        <v>177</v>
      </c>
      <c r="D1371" s="15">
        <v>8000</v>
      </c>
      <c r="E1371" s="50">
        <f t="shared" si="297"/>
        <v>6.66</v>
      </c>
      <c r="F1371" s="51">
        <f t="shared" si="298"/>
        <v>53280</v>
      </c>
      <c r="G1371" s="51">
        <f t="shared" si="299"/>
        <v>8.52</v>
      </c>
      <c r="H1371" s="51">
        <f t="shared" si="300"/>
        <v>68160</v>
      </c>
      <c r="I1371" s="54">
        <f t="shared" si="285"/>
        <v>2.7129204009535034E-4</v>
      </c>
      <c r="K1371" s="7" t="s">
        <v>159</v>
      </c>
      <c r="L1371" s="34" t="s">
        <v>2564</v>
      </c>
      <c r="N1371" s="2">
        <v>6.68</v>
      </c>
      <c r="P1371" s="2">
        <v>6.68</v>
      </c>
      <c r="R1371" s="2" t="str">
        <f t="shared" si="290"/>
        <v>OK</v>
      </c>
    </row>
    <row r="1372" spans="1:18">
      <c r="A1372" s="7" t="s">
        <v>3901</v>
      </c>
      <c r="B1372" s="13" t="s">
        <v>1755</v>
      </c>
      <c r="C1372" s="14" t="s">
        <v>177</v>
      </c>
      <c r="D1372" s="15">
        <v>2000</v>
      </c>
      <c r="E1372" s="50">
        <f t="shared" si="297"/>
        <v>28.12</v>
      </c>
      <c r="F1372" s="51">
        <f t="shared" si="298"/>
        <v>56240</v>
      </c>
      <c r="G1372" s="51">
        <f t="shared" si="299"/>
        <v>35.99</v>
      </c>
      <c r="H1372" s="51">
        <f t="shared" si="300"/>
        <v>71980</v>
      </c>
      <c r="I1372" s="54">
        <f t="shared" si="285"/>
        <v>2.8649649422041255E-4</v>
      </c>
      <c r="K1372" s="7" t="s">
        <v>12</v>
      </c>
      <c r="L1372" s="34" t="s">
        <v>1754</v>
      </c>
      <c r="N1372" s="2">
        <v>28.2</v>
      </c>
      <c r="P1372" s="2">
        <v>28.2</v>
      </c>
      <c r="R1372" s="2" t="str">
        <f t="shared" si="290"/>
        <v>OK</v>
      </c>
    </row>
    <row r="1373" spans="1:18">
      <c r="A1373" s="7" t="s">
        <v>3902</v>
      </c>
      <c r="B1373" s="13" t="s">
        <v>1752</v>
      </c>
      <c r="C1373" s="14" t="s">
        <v>177</v>
      </c>
      <c r="D1373" s="15">
        <v>2000</v>
      </c>
      <c r="E1373" s="50">
        <f t="shared" si="297"/>
        <v>56.99</v>
      </c>
      <c r="F1373" s="51">
        <f t="shared" si="298"/>
        <v>113980</v>
      </c>
      <c r="G1373" s="51">
        <f t="shared" si="299"/>
        <v>72.95</v>
      </c>
      <c r="H1373" s="51">
        <f t="shared" si="300"/>
        <v>145900</v>
      </c>
      <c r="I1373" s="54">
        <f t="shared" si="285"/>
        <v>5.8071462221114456E-4</v>
      </c>
      <c r="K1373" s="7" t="s">
        <v>159</v>
      </c>
      <c r="L1373" s="34" t="s">
        <v>2570</v>
      </c>
      <c r="N1373" s="2">
        <v>57.16</v>
      </c>
      <c r="P1373" s="2">
        <v>57.16</v>
      </c>
      <c r="R1373" s="2" t="str">
        <f t="shared" si="290"/>
        <v>OK</v>
      </c>
    </row>
    <row r="1374" spans="1:18">
      <c r="A1374" s="7" t="s">
        <v>3903</v>
      </c>
      <c r="B1374" s="13" t="s">
        <v>1753</v>
      </c>
      <c r="C1374" s="14" t="s">
        <v>177</v>
      </c>
      <c r="D1374" s="15">
        <v>2000</v>
      </c>
      <c r="E1374" s="50">
        <f t="shared" si="297"/>
        <v>71.239999999999995</v>
      </c>
      <c r="F1374" s="51">
        <f t="shared" si="298"/>
        <v>142480</v>
      </c>
      <c r="G1374" s="51">
        <f t="shared" si="299"/>
        <v>91.19</v>
      </c>
      <c r="H1374" s="51">
        <f t="shared" si="300"/>
        <v>182380</v>
      </c>
      <c r="I1374" s="54">
        <f t="shared" si="285"/>
        <v>7.2591317888189553E-4</v>
      </c>
      <c r="K1374" s="7" t="s">
        <v>159</v>
      </c>
      <c r="L1374" s="34" t="s">
        <v>2571</v>
      </c>
      <c r="N1374" s="2">
        <v>71.45</v>
      </c>
      <c r="P1374" s="2">
        <v>71.45</v>
      </c>
      <c r="R1374" s="2" t="str">
        <f t="shared" si="290"/>
        <v>OK</v>
      </c>
    </row>
    <row r="1375" spans="1:18">
      <c r="A1375" s="7" t="s">
        <v>3904</v>
      </c>
      <c r="B1375" s="13" t="s">
        <v>1751</v>
      </c>
      <c r="C1375" s="14" t="s">
        <v>177</v>
      </c>
      <c r="D1375" s="15">
        <v>2000</v>
      </c>
      <c r="E1375" s="50">
        <f t="shared" si="297"/>
        <v>42.74</v>
      </c>
      <c r="F1375" s="51">
        <f t="shared" si="298"/>
        <v>85480</v>
      </c>
      <c r="G1375" s="51">
        <f t="shared" si="299"/>
        <v>54.71</v>
      </c>
      <c r="H1375" s="51">
        <f t="shared" si="300"/>
        <v>109420</v>
      </c>
      <c r="I1375" s="54">
        <f t="shared" si="285"/>
        <v>4.3551606554039369E-4</v>
      </c>
      <c r="K1375" s="7" t="s">
        <v>159</v>
      </c>
      <c r="L1375" s="34" t="s">
        <v>2569</v>
      </c>
      <c r="N1375" s="2">
        <v>42.87</v>
      </c>
      <c r="P1375" s="2">
        <v>42.87</v>
      </c>
      <c r="R1375" s="2" t="str">
        <f t="shared" si="290"/>
        <v>OK</v>
      </c>
    </row>
    <row r="1376" spans="1:18" ht="31.5">
      <c r="A1376" s="7" t="s">
        <v>3905</v>
      </c>
      <c r="B1376" s="13" t="s">
        <v>1757</v>
      </c>
      <c r="C1376" s="14" t="s">
        <v>177</v>
      </c>
      <c r="D1376" s="15">
        <v>5000</v>
      </c>
      <c r="E1376" s="50">
        <f t="shared" si="297"/>
        <v>4.76</v>
      </c>
      <c r="F1376" s="51">
        <f t="shared" si="298"/>
        <v>23800</v>
      </c>
      <c r="G1376" s="51">
        <f t="shared" si="299"/>
        <v>6.09</v>
      </c>
      <c r="H1376" s="51">
        <f t="shared" si="300"/>
        <v>30450</v>
      </c>
      <c r="I1376" s="54">
        <f t="shared" si="285"/>
        <v>1.2119780840527315E-4</v>
      </c>
      <c r="K1376" s="7" t="s">
        <v>159</v>
      </c>
      <c r="L1376" s="34" t="s">
        <v>2573</v>
      </c>
      <c r="N1376" s="2">
        <v>4.7699999999999996</v>
      </c>
      <c r="P1376" s="2">
        <v>4.7699999999999996</v>
      </c>
      <c r="R1376" s="2" t="str">
        <f t="shared" si="290"/>
        <v>OK</v>
      </c>
    </row>
    <row r="1377" spans="1:18" ht="31.5">
      <c r="A1377" s="7" t="s">
        <v>3906</v>
      </c>
      <c r="B1377" s="13" t="s">
        <v>1758</v>
      </c>
      <c r="C1377" s="14" t="s">
        <v>177</v>
      </c>
      <c r="D1377" s="15">
        <v>5000</v>
      </c>
      <c r="E1377" s="50">
        <f t="shared" si="297"/>
        <v>5.57</v>
      </c>
      <c r="F1377" s="51">
        <f t="shared" si="298"/>
        <v>27850</v>
      </c>
      <c r="G1377" s="51">
        <f t="shared" si="299"/>
        <v>7.13</v>
      </c>
      <c r="H1377" s="51">
        <f t="shared" si="300"/>
        <v>35650</v>
      </c>
      <c r="I1377" s="54">
        <f t="shared" si="285"/>
        <v>1.4189497108860386E-4</v>
      </c>
      <c r="K1377" s="7" t="s">
        <v>159</v>
      </c>
      <c r="L1377" s="34" t="s">
        <v>2574</v>
      </c>
      <c r="N1377" s="2">
        <v>5.59</v>
      </c>
      <c r="P1377" s="2">
        <v>5.59</v>
      </c>
      <c r="R1377" s="2" t="str">
        <f t="shared" si="290"/>
        <v>OK</v>
      </c>
    </row>
    <row r="1378" spans="1:18" ht="31.5">
      <c r="A1378" s="7" t="s">
        <v>3907</v>
      </c>
      <c r="B1378" s="13" t="s">
        <v>1756</v>
      </c>
      <c r="C1378" s="14" t="s">
        <v>177</v>
      </c>
      <c r="D1378" s="15">
        <v>5000</v>
      </c>
      <c r="E1378" s="50">
        <f t="shared" si="297"/>
        <v>3.77</v>
      </c>
      <c r="F1378" s="51">
        <f t="shared" si="298"/>
        <v>18850</v>
      </c>
      <c r="G1378" s="51">
        <f t="shared" si="299"/>
        <v>4.83</v>
      </c>
      <c r="H1378" s="51">
        <f t="shared" si="300"/>
        <v>24150</v>
      </c>
      <c r="I1378" s="54">
        <f t="shared" si="285"/>
        <v>9.6122399769699399E-5</v>
      </c>
      <c r="K1378" s="7" t="s">
        <v>159</v>
      </c>
      <c r="L1378" s="34" t="s">
        <v>2572</v>
      </c>
      <c r="N1378" s="2">
        <v>3.78</v>
      </c>
      <c r="P1378" s="2">
        <v>3.78</v>
      </c>
      <c r="R1378" s="2" t="str">
        <f t="shared" si="290"/>
        <v>OK</v>
      </c>
    </row>
    <row r="1379" spans="1:18" ht="31.5">
      <c r="A1379" s="7" t="s">
        <v>3908</v>
      </c>
      <c r="B1379" s="13" t="s">
        <v>1759</v>
      </c>
      <c r="C1379" s="14" t="s">
        <v>177</v>
      </c>
      <c r="D1379" s="15">
        <v>5000</v>
      </c>
      <c r="E1379" s="50">
        <f t="shared" si="297"/>
        <v>5.96</v>
      </c>
      <c r="F1379" s="51">
        <f t="shared" si="298"/>
        <v>29800</v>
      </c>
      <c r="G1379" s="51">
        <f t="shared" si="299"/>
        <v>7.63</v>
      </c>
      <c r="H1379" s="51">
        <f t="shared" si="300"/>
        <v>38150</v>
      </c>
      <c r="I1379" s="54">
        <f t="shared" si="285"/>
        <v>1.5184553007097443E-4</v>
      </c>
      <c r="K1379" s="7" t="s">
        <v>159</v>
      </c>
      <c r="L1379" s="34" t="s">
        <v>2575</v>
      </c>
      <c r="N1379" s="2">
        <v>5.98</v>
      </c>
      <c r="P1379" s="2">
        <v>5.98</v>
      </c>
      <c r="R1379" s="2" t="str">
        <f t="shared" si="290"/>
        <v>OK</v>
      </c>
    </row>
    <row r="1380" spans="1:18" ht="31.5">
      <c r="A1380" s="7" t="s">
        <v>3909</v>
      </c>
      <c r="B1380" s="13" t="s">
        <v>1761</v>
      </c>
      <c r="C1380" s="14" t="s">
        <v>177</v>
      </c>
      <c r="D1380" s="15">
        <v>5000</v>
      </c>
      <c r="E1380" s="50">
        <f t="shared" si="297"/>
        <v>5.83</v>
      </c>
      <c r="F1380" s="51">
        <f t="shared" si="298"/>
        <v>29150</v>
      </c>
      <c r="G1380" s="51">
        <f t="shared" si="299"/>
        <v>7.46</v>
      </c>
      <c r="H1380" s="51">
        <f t="shared" si="300"/>
        <v>37300</v>
      </c>
      <c r="I1380" s="54">
        <f t="shared" ref="I1380:I1416" si="301">H1380/$H$1416</f>
        <v>1.4846234001696844E-4</v>
      </c>
      <c r="K1380" s="7" t="s">
        <v>159</v>
      </c>
      <c r="L1380" s="34" t="s">
        <v>2577</v>
      </c>
      <c r="N1380" s="2">
        <v>5.85</v>
      </c>
      <c r="P1380" s="2">
        <v>5.85</v>
      </c>
      <c r="R1380" s="2" t="str">
        <f t="shared" si="290"/>
        <v>OK</v>
      </c>
    </row>
    <row r="1381" spans="1:18" ht="31.5">
      <c r="A1381" s="7" t="s">
        <v>3910</v>
      </c>
      <c r="B1381" s="13" t="s">
        <v>1762</v>
      </c>
      <c r="C1381" s="14" t="s">
        <v>177</v>
      </c>
      <c r="D1381" s="15">
        <v>5000</v>
      </c>
      <c r="E1381" s="50">
        <f t="shared" si="297"/>
        <v>6.98</v>
      </c>
      <c r="F1381" s="51">
        <f t="shared" si="298"/>
        <v>34900</v>
      </c>
      <c r="G1381" s="51">
        <f t="shared" si="299"/>
        <v>8.93</v>
      </c>
      <c r="H1381" s="51">
        <f t="shared" si="300"/>
        <v>44650</v>
      </c>
      <c r="I1381" s="54">
        <f t="shared" si="301"/>
        <v>1.7771698342513781E-4</v>
      </c>
      <c r="K1381" s="7" t="s">
        <v>159</v>
      </c>
      <c r="L1381" s="34" t="s">
        <v>2578</v>
      </c>
      <c r="N1381" s="2">
        <v>7</v>
      </c>
      <c r="P1381" s="2">
        <v>7</v>
      </c>
      <c r="R1381" s="2" t="str">
        <f t="shared" si="290"/>
        <v>OK</v>
      </c>
    </row>
    <row r="1382" spans="1:18" ht="31.5">
      <c r="A1382" s="7" t="s">
        <v>3911</v>
      </c>
      <c r="B1382" s="13" t="s">
        <v>1760</v>
      </c>
      <c r="C1382" s="14" t="s">
        <v>177</v>
      </c>
      <c r="D1382" s="15">
        <v>5000</v>
      </c>
      <c r="E1382" s="50">
        <f t="shared" si="297"/>
        <v>4.68</v>
      </c>
      <c r="F1382" s="51">
        <f t="shared" si="298"/>
        <v>23400</v>
      </c>
      <c r="G1382" s="51">
        <f t="shared" si="299"/>
        <v>5.99</v>
      </c>
      <c r="H1382" s="51">
        <f t="shared" si="300"/>
        <v>29950</v>
      </c>
      <c r="I1382" s="54">
        <f t="shared" si="301"/>
        <v>1.1920769660879905E-4</v>
      </c>
      <c r="K1382" s="7" t="s">
        <v>159</v>
      </c>
      <c r="L1382" s="34" t="s">
        <v>2576</v>
      </c>
      <c r="N1382" s="2">
        <v>4.6900000000000004</v>
      </c>
      <c r="P1382" s="2">
        <v>4.6900000000000004</v>
      </c>
      <c r="R1382" s="2" t="str">
        <f t="shared" si="290"/>
        <v>OK</v>
      </c>
    </row>
    <row r="1383" spans="1:18" ht="31.5">
      <c r="A1383" s="7" t="s">
        <v>3912</v>
      </c>
      <c r="B1383" s="9" t="s">
        <v>1763</v>
      </c>
      <c r="C1383" s="10" t="s">
        <v>177</v>
      </c>
      <c r="D1383" s="11">
        <v>5000</v>
      </c>
      <c r="E1383" s="50">
        <f t="shared" si="297"/>
        <v>7.37</v>
      </c>
      <c r="F1383" s="51">
        <f t="shared" si="298"/>
        <v>36850</v>
      </c>
      <c r="G1383" s="51">
        <f t="shared" si="299"/>
        <v>9.43</v>
      </c>
      <c r="H1383" s="51">
        <f t="shared" si="300"/>
        <v>47150</v>
      </c>
      <c r="I1383" s="54">
        <f t="shared" si="301"/>
        <v>1.8766754240750834E-4</v>
      </c>
      <c r="K1383" s="7" t="s">
        <v>159</v>
      </c>
      <c r="L1383" s="38" t="s">
        <v>2579</v>
      </c>
      <c r="N1383" s="2">
        <v>7.39</v>
      </c>
      <c r="P1383" s="2">
        <v>7.39</v>
      </c>
      <c r="R1383" s="2" t="str">
        <f t="shared" si="290"/>
        <v>OK</v>
      </c>
    </row>
    <row r="1384" spans="1:18" ht="31.5">
      <c r="A1384" s="7" t="s">
        <v>3913</v>
      </c>
      <c r="B1384" s="13" t="s">
        <v>1764</v>
      </c>
      <c r="C1384" s="14" t="s">
        <v>177</v>
      </c>
      <c r="D1384" s="15">
        <v>5000</v>
      </c>
      <c r="E1384" s="50">
        <f t="shared" si="297"/>
        <v>5.57</v>
      </c>
      <c r="F1384" s="51">
        <f t="shared" si="298"/>
        <v>27850</v>
      </c>
      <c r="G1384" s="51">
        <f t="shared" si="299"/>
        <v>7.13</v>
      </c>
      <c r="H1384" s="51">
        <f t="shared" si="300"/>
        <v>35650</v>
      </c>
      <c r="I1384" s="54">
        <f t="shared" si="301"/>
        <v>1.4189497108860386E-4</v>
      </c>
      <c r="K1384" s="7" t="s">
        <v>159</v>
      </c>
      <c r="L1384" s="34" t="s">
        <v>2580</v>
      </c>
      <c r="N1384" s="2">
        <v>5.59</v>
      </c>
      <c r="P1384" s="2">
        <v>5.59</v>
      </c>
      <c r="R1384" s="2" t="str">
        <f t="shared" si="290"/>
        <v>OK</v>
      </c>
    </row>
    <row r="1385" spans="1:18" ht="31.5">
      <c r="A1385" s="7" t="s">
        <v>3914</v>
      </c>
      <c r="B1385" s="13" t="s">
        <v>2567</v>
      </c>
      <c r="C1385" s="14" t="s">
        <v>177</v>
      </c>
      <c r="D1385" s="15">
        <v>5000</v>
      </c>
      <c r="E1385" s="50">
        <f t="shared" si="297"/>
        <v>4.0199999999999996</v>
      </c>
      <c r="F1385" s="51">
        <f t="shared" si="298"/>
        <v>20100</v>
      </c>
      <c r="G1385" s="51">
        <f t="shared" si="299"/>
        <v>5.15</v>
      </c>
      <c r="H1385" s="51">
        <f t="shared" si="300"/>
        <v>25750</v>
      </c>
      <c r="I1385" s="54">
        <f t="shared" si="301"/>
        <v>1.0249075751841654E-4</v>
      </c>
      <c r="K1385" s="7" t="s">
        <v>159</v>
      </c>
      <c r="L1385" s="34" t="s">
        <v>2565</v>
      </c>
      <c r="N1385" s="2">
        <v>4.03</v>
      </c>
      <c r="P1385" s="2">
        <v>4.03</v>
      </c>
      <c r="R1385" s="2" t="str">
        <f t="shared" si="290"/>
        <v>OK</v>
      </c>
    </row>
    <row r="1386" spans="1:18" ht="31.5">
      <c r="A1386" s="7" t="s">
        <v>3915</v>
      </c>
      <c r="B1386" s="13" t="s">
        <v>2568</v>
      </c>
      <c r="C1386" s="14" t="s">
        <v>177</v>
      </c>
      <c r="D1386" s="15">
        <v>10000</v>
      </c>
      <c r="E1386" s="50">
        <f t="shared" si="297"/>
        <v>5.79</v>
      </c>
      <c r="F1386" s="51">
        <f t="shared" si="298"/>
        <v>57900</v>
      </c>
      <c r="G1386" s="51">
        <f t="shared" si="299"/>
        <v>7.41</v>
      </c>
      <c r="H1386" s="51">
        <f t="shared" si="300"/>
        <v>74100</v>
      </c>
      <c r="I1386" s="54">
        <f t="shared" si="301"/>
        <v>2.9493456823746273E-4</v>
      </c>
      <c r="K1386" s="7" t="s">
        <v>159</v>
      </c>
      <c r="L1386" s="34" t="s">
        <v>2566</v>
      </c>
      <c r="N1386" s="2">
        <v>5.81</v>
      </c>
      <c r="P1386" s="2">
        <v>5.81</v>
      </c>
      <c r="R1386" s="2" t="str">
        <f t="shared" si="290"/>
        <v>OK</v>
      </c>
    </row>
    <row r="1387" spans="1:18" ht="31.5">
      <c r="A1387" s="7" t="s">
        <v>3916</v>
      </c>
      <c r="B1387" s="13" t="s">
        <v>1766</v>
      </c>
      <c r="C1387" s="14" t="s">
        <v>177</v>
      </c>
      <c r="D1387" s="15">
        <v>8000</v>
      </c>
      <c r="E1387" s="50">
        <f t="shared" si="297"/>
        <v>18.59</v>
      </c>
      <c r="F1387" s="51">
        <f t="shared" si="298"/>
        <v>148720</v>
      </c>
      <c r="G1387" s="51">
        <f t="shared" si="299"/>
        <v>23.8</v>
      </c>
      <c r="H1387" s="51">
        <f t="shared" si="300"/>
        <v>190400</v>
      </c>
      <c r="I1387" s="54">
        <f t="shared" si="301"/>
        <v>7.5783457209734019E-4</v>
      </c>
      <c r="K1387" s="7" t="s">
        <v>159</v>
      </c>
      <c r="L1387" s="34" t="s">
        <v>2582</v>
      </c>
      <c r="N1387" s="2">
        <v>18.649999999999999</v>
      </c>
      <c r="P1387" s="2">
        <v>18.649999999999999</v>
      </c>
      <c r="R1387" s="2" t="str">
        <f t="shared" si="290"/>
        <v>OK</v>
      </c>
    </row>
    <row r="1388" spans="1:18">
      <c r="A1388" s="7" t="s">
        <v>3917</v>
      </c>
      <c r="B1388" s="13" t="s">
        <v>1765</v>
      </c>
      <c r="C1388" s="14" t="s">
        <v>177</v>
      </c>
      <c r="D1388" s="15">
        <v>8000</v>
      </c>
      <c r="E1388" s="50">
        <f t="shared" si="297"/>
        <v>42.74</v>
      </c>
      <c r="F1388" s="51">
        <f t="shared" si="298"/>
        <v>341920</v>
      </c>
      <c r="G1388" s="51">
        <f t="shared" si="299"/>
        <v>54.71</v>
      </c>
      <c r="H1388" s="51">
        <f t="shared" si="300"/>
        <v>437680</v>
      </c>
      <c r="I1388" s="54">
        <f t="shared" si="301"/>
        <v>1.7420642621615748E-3</v>
      </c>
      <c r="K1388" s="7" t="s">
        <v>159</v>
      </c>
      <c r="L1388" s="34" t="s">
        <v>2581</v>
      </c>
      <c r="N1388" s="2">
        <v>42.87</v>
      </c>
      <c r="P1388" s="2">
        <v>42.87</v>
      </c>
      <c r="R1388" s="2" t="str">
        <f t="shared" si="290"/>
        <v>OK</v>
      </c>
    </row>
    <row r="1389" spans="1:18" ht="31.5">
      <c r="A1389" s="7" t="s">
        <v>3918</v>
      </c>
      <c r="B1389" s="13" t="s">
        <v>1768</v>
      </c>
      <c r="C1389" s="14" t="s">
        <v>58</v>
      </c>
      <c r="D1389" s="15">
        <v>18000</v>
      </c>
      <c r="E1389" s="50">
        <f t="shared" si="297"/>
        <v>3.86</v>
      </c>
      <c r="F1389" s="51">
        <f t="shared" si="298"/>
        <v>69480</v>
      </c>
      <c r="G1389" s="51">
        <f t="shared" si="299"/>
        <v>4.9400000000000004</v>
      </c>
      <c r="H1389" s="51">
        <f t="shared" si="300"/>
        <v>88920</v>
      </c>
      <c r="I1389" s="54">
        <f t="shared" si="301"/>
        <v>3.5392148188495532E-4</v>
      </c>
      <c r="K1389" s="7" t="s">
        <v>159</v>
      </c>
      <c r="L1389" s="34" t="s">
        <v>2584</v>
      </c>
      <c r="N1389" s="2">
        <v>3.87</v>
      </c>
      <c r="P1389" s="2">
        <v>3.87</v>
      </c>
      <c r="R1389" s="2" t="str">
        <f t="shared" si="290"/>
        <v>OK</v>
      </c>
    </row>
    <row r="1390" spans="1:18" ht="31.5">
      <c r="A1390" s="7" t="s">
        <v>3919</v>
      </c>
      <c r="B1390" s="13" t="s">
        <v>1769</v>
      </c>
      <c r="C1390" s="14" t="s">
        <v>58</v>
      </c>
      <c r="D1390" s="15">
        <v>18000</v>
      </c>
      <c r="E1390" s="50">
        <f t="shared" si="297"/>
        <v>1.91</v>
      </c>
      <c r="F1390" s="51">
        <f t="shared" si="298"/>
        <v>34380</v>
      </c>
      <c r="G1390" s="51">
        <f t="shared" si="299"/>
        <v>2.44</v>
      </c>
      <c r="H1390" s="51">
        <f t="shared" si="300"/>
        <v>43920</v>
      </c>
      <c r="I1390" s="54">
        <f t="shared" si="301"/>
        <v>1.7481142020228562E-4</v>
      </c>
      <c r="K1390" s="7" t="s">
        <v>159</v>
      </c>
      <c r="L1390" s="34" t="s">
        <v>2585</v>
      </c>
      <c r="N1390" s="2">
        <v>1.92</v>
      </c>
      <c r="P1390" s="2">
        <v>1.92</v>
      </c>
      <c r="R1390" s="2" t="str">
        <f t="shared" si="290"/>
        <v>OK</v>
      </c>
    </row>
    <row r="1391" spans="1:18" ht="31.5">
      <c r="A1391" s="7" t="s">
        <v>3920</v>
      </c>
      <c r="B1391" s="13" t="s">
        <v>1767</v>
      </c>
      <c r="C1391" s="14" t="s">
        <v>58</v>
      </c>
      <c r="D1391" s="15">
        <v>8000</v>
      </c>
      <c r="E1391" s="50">
        <f t="shared" si="297"/>
        <v>4.71</v>
      </c>
      <c r="F1391" s="51">
        <f t="shared" si="298"/>
        <v>37680</v>
      </c>
      <c r="G1391" s="51">
        <f t="shared" si="299"/>
        <v>6.03</v>
      </c>
      <c r="H1391" s="51">
        <f t="shared" si="300"/>
        <v>48240</v>
      </c>
      <c r="I1391" s="54">
        <f t="shared" si="301"/>
        <v>1.920059861238219E-4</v>
      </c>
      <c r="K1391" s="7" t="s">
        <v>159</v>
      </c>
      <c r="L1391" s="34" t="s">
        <v>2583</v>
      </c>
      <c r="N1391" s="2">
        <v>4.72</v>
      </c>
      <c r="P1391" s="2">
        <v>4.72</v>
      </c>
      <c r="R1391" s="2" t="str">
        <f t="shared" si="290"/>
        <v>OK</v>
      </c>
    </row>
    <row r="1392" spans="1:18" ht="31.5">
      <c r="A1392" s="7" t="s">
        <v>3921</v>
      </c>
      <c r="B1392" s="13" t="s">
        <v>2601</v>
      </c>
      <c r="C1392" s="14" t="s">
        <v>177</v>
      </c>
      <c r="D1392" s="15">
        <v>5000</v>
      </c>
      <c r="E1392" s="50">
        <f t="shared" si="297"/>
        <v>28.49</v>
      </c>
      <c r="F1392" s="51">
        <f t="shared" si="298"/>
        <v>142450</v>
      </c>
      <c r="G1392" s="51">
        <f t="shared" si="299"/>
        <v>36.47</v>
      </c>
      <c r="H1392" s="51">
        <f t="shared" si="300"/>
        <v>182350</v>
      </c>
      <c r="I1392" s="54">
        <f t="shared" si="301"/>
        <v>7.2579377217410707E-4</v>
      </c>
      <c r="K1392" s="7" t="s">
        <v>159</v>
      </c>
      <c r="L1392" s="34" t="s">
        <v>2599</v>
      </c>
      <c r="N1392" s="2">
        <v>28.58</v>
      </c>
      <c r="P1392" s="2">
        <v>28.58</v>
      </c>
      <c r="R1392" s="2" t="str">
        <f t="shared" si="290"/>
        <v>OK</v>
      </c>
    </row>
    <row r="1393" spans="1:18" ht="31.5">
      <c r="A1393" s="7" t="s">
        <v>3922</v>
      </c>
      <c r="B1393" s="13" t="s">
        <v>2600</v>
      </c>
      <c r="C1393" s="14" t="s">
        <v>177</v>
      </c>
      <c r="D1393" s="15">
        <v>5000</v>
      </c>
      <c r="E1393" s="50">
        <f t="shared" si="297"/>
        <v>21.38</v>
      </c>
      <c r="F1393" s="51">
        <f t="shared" si="298"/>
        <v>106900</v>
      </c>
      <c r="G1393" s="51">
        <f t="shared" si="299"/>
        <v>27.37</v>
      </c>
      <c r="H1393" s="51">
        <f t="shared" si="300"/>
        <v>136850</v>
      </c>
      <c r="I1393" s="54">
        <f t="shared" si="301"/>
        <v>5.4469359869496325E-4</v>
      </c>
      <c r="K1393" s="7" t="s">
        <v>159</v>
      </c>
      <c r="L1393" s="34" t="s">
        <v>2598</v>
      </c>
      <c r="N1393" s="2">
        <v>21.44</v>
      </c>
      <c r="P1393" s="2">
        <v>21.44</v>
      </c>
      <c r="R1393" s="2" t="str">
        <f t="shared" si="290"/>
        <v>OK</v>
      </c>
    </row>
    <row r="1394" spans="1:18">
      <c r="A1394" s="7" t="s">
        <v>3923</v>
      </c>
      <c r="B1394" s="13" t="s">
        <v>1771</v>
      </c>
      <c r="C1394" s="14" t="s">
        <v>177</v>
      </c>
      <c r="D1394" s="15">
        <v>10000</v>
      </c>
      <c r="E1394" s="50">
        <f t="shared" si="297"/>
        <v>21.93</v>
      </c>
      <c r="F1394" s="51">
        <f t="shared" si="298"/>
        <v>219300</v>
      </c>
      <c r="G1394" s="51">
        <f t="shared" si="299"/>
        <v>28.07</v>
      </c>
      <c r="H1394" s="51">
        <f t="shared" si="300"/>
        <v>280700</v>
      </c>
      <c r="I1394" s="54">
        <f t="shared" si="301"/>
        <v>1.1172487625405641E-3</v>
      </c>
      <c r="K1394" s="7" t="s">
        <v>12</v>
      </c>
      <c r="L1394" s="34" t="s">
        <v>1770</v>
      </c>
      <c r="N1394" s="2">
        <v>22</v>
      </c>
      <c r="P1394" s="2">
        <v>22</v>
      </c>
      <c r="R1394" s="2" t="str">
        <f t="shared" si="290"/>
        <v>OK</v>
      </c>
    </row>
    <row r="1395" spans="1:18" ht="31.5">
      <c r="A1395" s="7" t="s">
        <v>3924</v>
      </c>
      <c r="B1395" s="13" t="s">
        <v>1773</v>
      </c>
      <c r="C1395" s="14" t="s">
        <v>177</v>
      </c>
      <c r="D1395" s="15">
        <v>10000</v>
      </c>
      <c r="E1395" s="50">
        <f t="shared" si="297"/>
        <v>39.28</v>
      </c>
      <c r="F1395" s="51">
        <f t="shared" si="298"/>
        <v>392800</v>
      </c>
      <c r="G1395" s="51">
        <f t="shared" si="299"/>
        <v>50.28</v>
      </c>
      <c r="H1395" s="51">
        <f t="shared" si="300"/>
        <v>502800</v>
      </c>
      <c r="I1395" s="54">
        <f t="shared" si="301"/>
        <v>2.0012564225343628E-3</v>
      </c>
      <c r="K1395" s="7" t="s">
        <v>12</v>
      </c>
      <c r="L1395" s="34" t="s">
        <v>1772</v>
      </c>
      <c r="N1395" s="2">
        <v>39.4</v>
      </c>
      <c r="P1395" s="2">
        <v>39.4</v>
      </c>
      <c r="R1395" s="2" t="str">
        <f t="shared" si="290"/>
        <v>OK</v>
      </c>
    </row>
    <row r="1396" spans="1:18" ht="31.5">
      <c r="A1396" s="7" t="s">
        <v>3925</v>
      </c>
      <c r="B1396" s="13" t="s">
        <v>2591</v>
      </c>
      <c r="C1396" s="14" t="s">
        <v>177</v>
      </c>
      <c r="D1396" s="15">
        <v>40000</v>
      </c>
      <c r="E1396" s="50">
        <f t="shared" si="297"/>
        <v>4.93</v>
      </c>
      <c r="F1396" s="51">
        <f t="shared" si="298"/>
        <v>197200</v>
      </c>
      <c r="G1396" s="51">
        <f t="shared" si="299"/>
        <v>6.31</v>
      </c>
      <c r="H1396" s="51">
        <f t="shared" si="300"/>
        <v>252400</v>
      </c>
      <c r="I1396" s="54">
        <f t="shared" si="301"/>
        <v>1.0046084348601296E-3</v>
      </c>
      <c r="K1396" s="7" t="s">
        <v>159</v>
      </c>
      <c r="L1396" s="34" t="s">
        <v>2587</v>
      </c>
      <c r="N1396" s="2">
        <v>4.9400000000000004</v>
      </c>
      <c r="P1396" s="2">
        <v>4.9400000000000004</v>
      </c>
      <c r="R1396" s="2" t="str">
        <f t="shared" si="290"/>
        <v>OK</v>
      </c>
    </row>
    <row r="1397" spans="1:18" ht="31.5">
      <c r="A1397" s="7" t="s">
        <v>3926</v>
      </c>
      <c r="B1397" s="13" t="s">
        <v>2596</v>
      </c>
      <c r="C1397" s="14" t="s">
        <v>1774</v>
      </c>
      <c r="D1397" s="15">
        <v>40000</v>
      </c>
      <c r="E1397" s="50">
        <f t="shared" si="297"/>
        <v>2.2200000000000002</v>
      </c>
      <c r="F1397" s="51">
        <f t="shared" si="298"/>
        <v>88800</v>
      </c>
      <c r="G1397" s="51">
        <f t="shared" si="299"/>
        <v>2.84</v>
      </c>
      <c r="H1397" s="51">
        <f t="shared" si="300"/>
        <v>113600</v>
      </c>
      <c r="I1397" s="54">
        <f t="shared" si="301"/>
        <v>4.5215340015891724E-4</v>
      </c>
      <c r="K1397" s="7" t="s">
        <v>159</v>
      </c>
      <c r="L1397" s="34" t="s">
        <v>2588</v>
      </c>
      <c r="N1397" s="2">
        <v>2.23</v>
      </c>
      <c r="P1397" s="2">
        <v>2.23</v>
      </c>
      <c r="R1397" s="2" t="str">
        <f t="shared" si="290"/>
        <v>OK</v>
      </c>
    </row>
    <row r="1398" spans="1:18" ht="31.5">
      <c r="A1398" s="7" t="s">
        <v>3927</v>
      </c>
      <c r="B1398" s="17" t="s">
        <v>2590</v>
      </c>
      <c r="C1398" s="18" t="s">
        <v>177</v>
      </c>
      <c r="D1398" s="19">
        <v>40000</v>
      </c>
      <c r="E1398" s="50">
        <f t="shared" si="297"/>
        <v>2.59</v>
      </c>
      <c r="F1398" s="51">
        <f t="shared" si="298"/>
        <v>103600</v>
      </c>
      <c r="G1398" s="51">
        <f t="shared" si="299"/>
        <v>3.32</v>
      </c>
      <c r="H1398" s="51">
        <f t="shared" si="300"/>
        <v>132800</v>
      </c>
      <c r="I1398" s="54">
        <f t="shared" si="301"/>
        <v>5.28573693143523E-4</v>
      </c>
      <c r="K1398" s="7" t="s">
        <v>159</v>
      </c>
      <c r="L1398" s="35" t="s">
        <v>2586</v>
      </c>
      <c r="N1398" s="2">
        <v>2.6</v>
      </c>
      <c r="P1398" s="2">
        <v>2.6</v>
      </c>
      <c r="R1398" s="2" t="str">
        <f t="shared" si="290"/>
        <v>OK</v>
      </c>
    </row>
    <row r="1399" spans="1:18" ht="31.5">
      <c r="A1399" s="7" t="s">
        <v>3928</v>
      </c>
      <c r="B1399" s="13" t="s">
        <v>2595</v>
      </c>
      <c r="C1399" s="14" t="s">
        <v>1774</v>
      </c>
      <c r="D1399" s="15">
        <v>40000</v>
      </c>
      <c r="E1399" s="50">
        <f t="shared" si="297"/>
        <v>1.33</v>
      </c>
      <c r="F1399" s="51">
        <f t="shared" si="298"/>
        <v>53200</v>
      </c>
      <c r="G1399" s="51">
        <f t="shared" si="299"/>
        <v>1.7</v>
      </c>
      <c r="H1399" s="51">
        <f t="shared" si="300"/>
        <v>68000</v>
      </c>
      <c r="I1399" s="54">
        <f t="shared" si="301"/>
        <v>2.7065520432047863E-4</v>
      </c>
      <c r="K1399" s="7" t="s">
        <v>159</v>
      </c>
      <c r="L1399" s="34" t="s">
        <v>2589</v>
      </c>
      <c r="N1399" s="2">
        <v>1.33</v>
      </c>
      <c r="P1399" s="2">
        <v>1.33</v>
      </c>
      <c r="R1399" s="2" t="str">
        <f t="shared" si="290"/>
        <v>OK</v>
      </c>
    </row>
    <row r="1400" spans="1:18">
      <c r="A1400" s="3">
        <v>55</v>
      </c>
      <c r="B1400" s="36" t="s">
        <v>1775</v>
      </c>
      <c r="C1400" s="20" t="s">
        <v>56</v>
      </c>
      <c r="D1400" s="6" t="s">
        <v>56</v>
      </c>
      <c r="E1400" s="6"/>
      <c r="F1400" s="6"/>
      <c r="G1400" s="6"/>
      <c r="H1400" s="61">
        <f>SUM(H1401:H1412)</f>
        <v>1132271.8</v>
      </c>
      <c r="I1400" s="62">
        <f t="shared" si="301"/>
        <v>4.506694931989943E-3</v>
      </c>
      <c r="K1400" s="4"/>
      <c r="L1400" s="5"/>
      <c r="R1400" s="2" t="str">
        <f t="shared" si="290"/>
        <v>OK</v>
      </c>
    </row>
    <row r="1401" spans="1:18" ht="31.5">
      <c r="A1401" s="7" t="s">
        <v>2792</v>
      </c>
      <c r="B1401" s="13" t="s">
        <v>1782</v>
      </c>
      <c r="C1401" s="14" t="s">
        <v>13</v>
      </c>
      <c r="D1401" s="15">
        <v>120</v>
      </c>
      <c r="E1401" s="50">
        <f t="shared" ref="E1401:E1412" si="302">ROUND(N1401*$N$4,2)</f>
        <v>116.67</v>
      </c>
      <c r="F1401" s="51">
        <f t="shared" ref="F1401:F1412" si="303">ROUND(D1401*E1401,2)</f>
        <v>14000.4</v>
      </c>
      <c r="G1401" s="51">
        <f t="shared" ref="G1401:G1412" si="304">ROUND(E1401*(1+$I$1),2)</f>
        <v>149.34</v>
      </c>
      <c r="H1401" s="51">
        <f t="shared" ref="H1401:H1412" si="305">ROUND(D1401*G1401,2)</f>
        <v>17920.8</v>
      </c>
      <c r="I1401" s="54">
        <f t="shared" si="301"/>
        <v>7.1328790964506368E-5</v>
      </c>
      <c r="K1401" s="7" t="s">
        <v>159</v>
      </c>
      <c r="L1401" s="34" t="s">
        <v>2606</v>
      </c>
      <c r="N1401" s="2">
        <v>117.02</v>
      </c>
      <c r="P1401" s="2">
        <v>117.02</v>
      </c>
      <c r="R1401" s="2" t="str">
        <f t="shared" si="290"/>
        <v>OK</v>
      </c>
    </row>
    <row r="1402" spans="1:18" ht="31.5">
      <c r="A1402" s="7" t="s">
        <v>2793</v>
      </c>
      <c r="B1402" s="13" t="s">
        <v>1778</v>
      </c>
      <c r="C1402" s="14" t="s">
        <v>13</v>
      </c>
      <c r="D1402" s="15">
        <v>200</v>
      </c>
      <c r="E1402" s="50">
        <f t="shared" si="302"/>
        <v>88.85</v>
      </c>
      <c r="F1402" s="51">
        <f t="shared" si="303"/>
        <v>17770</v>
      </c>
      <c r="G1402" s="51">
        <f t="shared" si="304"/>
        <v>113.73</v>
      </c>
      <c r="H1402" s="51">
        <f t="shared" si="305"/>
        <v>22746</v>
      </c>
      <c r="I1402" s="54">
        <f t="shared" si="301"/>
        <v>9.0534165845200106E-5</v>
      </c>
      <c r="K1402" s="7" t="s">
        <v>159</v>
      </c>
      <c r="L1402" s="34" t="s">
        <v>2604</v>
      </c>
      <c r="N1402" s="2">
        <v>89.12</v>
      </c>
      <c r="P1402" s="2">
        <v>89.12</v>
      </c>
      <c r="R1402" s="2" t="str">
        <f t="shared" si="290"/>
        <v>OK</v>
      </c>
    </row>
    <row r="1403" spans="1:18">
      <c r="A1403" s="7" t="s">
        <v>2794</v>
      </c>
      <c r="B1403" s="13" t="s">
        <v>1780</v>
      </c>
      <c r="C1403" s="14" t="s">
        <v>13</v>
      </c>
      <c r="D1403" s="15">
        <v>120</v>
      </c>
      <c r="E1403" s="50">
        <f t="shared" si="302"/>
        <v>70.31</v>
      </c>
      <c r="F1403" s="51">
        <f t="shared" si="303"/>
        <v>8437.2000000000007</v>
      </c>
      <c r="G1403" s="51">
        <f t="shared" si="304"/>
        <v>90</v>
      </c>
      <c r="H1403" s="51">
        <f t="shared" si="305"/>
        <v>10800</v>
      </c>
      <c r="I1403" s="54">
        <f t="shared" si="301"/>
        <v>4.2986414803840722E-5</v>
      </c>
      <c r="K1403" s="7" t="s">
        <v>159</v>
      </c>
      <c r="L1403" s="34" t="s">
        <v>2605</v>
      </c>
      <c r="N1403" s="2">
        <v>70.52</v>
      </c>
      <c r="P1403" s="2">
        <v>70.52</v>
      </c>
      <c r="R1403" s="2" t="str">
        <f t="shared" si="290"/>
        <v>OK</v>
      </c>
    </row>
    <row r="1404" spans="1:18">
      <c r="A1404" s="7" t="s">
        <v>2795</v>
      </c>
      <c r="B1404" s="9" t="s">
        <v>2603</v>
      </c>
      <c r="C1404" s="10" t="s">
        <v>58</v>
      </c>
      <c r="D1404" s="11">
        <v>200</v>
      </c>
      <c r="E1404" s="50">
        <f t="shared" si="302"/>
        <v>261.70999999999998</v>
      </c>
      <c r="F1404" s="51">
        <f t="shared" si="303"/>
        <v>52342</v>
      </c>
      <c r="G1404" s="51">
        <f t="shared" si="304"/>
        <v>334.99</v>
      </c>
      <c r="H1404" s="51">
        <f t="shared" si="305"/>
        <v>66998</v>
      </c>
      <c r="I1404" s="54">
        <f t="shared" si="301"/>
        <v>2.6666702028034452E-4</v>
      </c>
      <c r="K1404" s="7" t="s">
        <v>159</v>
      </c>
      <c r="L1404" s="38" t="s">
        <v>2602</v>
      </c>
      <c r="N1404" s="2">
        <v>262.5</v>
      </c>
      <c r="P1404" s="2">
        <v>262.5</v>
      </c>
      <c r="R1404" s="2" t="str">
        <f t="shared" si="290"/>
        <v>OK</v>
      </c>
    </row>
    <row r="1405" spans="1:18">
      <c r="A1405" s="7" t="s">
        <v>2796</v>
      </c>
      <c r="B1405" s="13" t="s">
        <v>1785</v>
      </c>
      <c r="C1405" s="14" t="s">
        <v>58</v>
      </c>
      <c r="D1405" s="15">
        <v>400</v>
      </c>
      <c r="E1405" s="50">
        <f t="shared" si="302"/>
        <v>73.81</v>
      </c>
      <c r="F1405" s="51">
        <f t="shared" si="303"/>
        <v>29524</v>
      </c>
      <c r="G1405" s="51">
        <f t="shared" si="304"/>
        <v>94.48</v>
      </c>
      <c r="H1405" s="51">
        <f t="shared" si="305"/>
        <v>37792</v>
      </c>
      <c r="I1405" s="54">
        <f t="shared" si="301"/>
        <v>1.5042061002469895E-4</v>
      </c>
      <c r="K1405" s="7" t="s">
        <v>12</v>
      </c>
      <c r="L1405" s="34" t="s">
        <v>1784</v>
      </c>
      <c r="N1405" s="2">
        <v>74.03</v>
      </c>
      <c r="P1405" s="2">
        <v>74.03</v>
      </c>
      <c r="R1405" s="2" t="str">
        <f t="shared" si="290"/>
        <v>OK</v>
      </c>
    </row>
    <row r="1406" spans="1:18">
      <c r="A1406" s="7" t="s">
        <v>2797</v>
      </c>
      <c r="B1406" s="13" t="s">
        <v>1788</v>
      </c>
      <c r="C1406" s="14" t="s">
        <v>58</v>
      </c>
      <c r="D1406" s="15">
        <v>400</v>
      </c>
      <c r="E1406" s="50">
        <f t="shared" si="302"/>
        <v>80.44</v>
      </c>
      <c r="F1406" s="51">
        <f t="shared" si="303"/>
        <v>32176</v>
      </c>
      <c r="G1406" s="51">
        <f t="shared" si="304"/>
        <v>102.96</v>
      </c>
      <c r="H1406" s="51">
        <f t="shared" si="305"/>
        <v>41184</v>
      </c>
      <c r="I1406" s="54">
        <f t="shared" si="301"/>
        <v>1.6392152845197931E-4</v>
      </c>
      <c r="K1406" s="7" t="s">
        <v>12</v>
      </c>
      <c r="L1406" s="34" t="s">
        <v>1787</v>
      </c>
      <c r="N1406" s="2">
        <v>80.680000000000007</v>
      </c>
      <c r="P1406" s="2">
        <v>80.680000000000007</v>
      </c>
      <c r="R1406" s="2" t="str">
        <f t="shared" si="290"/>
        <v>OK</v>
      </c>
    </row>
    <row r="1407" spans="1:18">
      <c r="A1407" s="7" t="s">
        <v>2799</v>
      </c>
      <c r="B1407" s="13" t="s">
        <v>1793</v>
      </c>
      <c r="C1407" s="14" t="s">
        <v>58</v>
      </c>
      <c r="D1407" s="15">
        <v>400</v>
      </c>
      <c r="E1407" s="50">
        <f t="shared" si="302"/>
        <v>121.93</v>
      </c>
      <c r="F1407" s="51">
        <f t="shared" si="303"/>
        <v>48772</v>
      </c>
      <c r="G1407" s="51">
        <f t="shared" si="304"/>
        <v>156.07</v>
      </c>
      <c r="H1407" s="51">
        <f t="shared" si="305"/>
        <v>62428</v>
      </c>
      <c r="I1407" s="54">
        <f t="shared" si="301"/>
        <v>2.4847739846057116E-4</v>
      </c>
      <c r="K1407" s="7" t="s">
        <v>12</v>
      </c>
      <c r="L1407" s="34" t="s">
        <v>1792</v>
      </c>
      <c r="N1407" s="2">
        <v>122.3</v>
      </c>
      <c r="P1407" s="2">
        <v>122.3</v>
      </c>
      <c r="R1407" s="2" t="str">
        <f t="shared" si="290"/>
        <v>OK</v>
      </c>
    </row>
    <row r="1408" spans="1:18">
      <c r="A1408" s="7" t="s">
        <v>2800</v>
      </c>
      <c r="B1408" s="13" t="s">
        <v>2609</v>
      </c>
      <c r="C1408" s="14" t="s">
        <v>58</v>
      </c>
      <c r="D1408" s="15">
        <v>400</v>
      </c>
      <c r="E1408" s="50">
        <f t="shared" si="302"/>
        <v>179.46</v>
      </c>
      <c r="F1408" s="51">
        <f t="shared" si="303"/>
        <v>71784</v>
      </c>
      <c r="G1408" s="51">
        <f t="shared" si="304"/>
        <v>229.71</v>
      </c>
      <c r="H1408" s="51">
        <f t="shared" si="305"/>
        <v>91884</v>
      </c>
      <c r="I1408" s="54">
        <f t="shared" si="301"/>
        <v>3.6571886461445383E-4</v>
      </c>
      <c r="K1408" s="7" t="s">
        <v>159</v>
      </c>
      <c r="L1408" s="34" t="s">
        <v>2607</v>
      </c>
      <c r="N1408" s="2">
        <v>180</v>
      </c>
      <c r="P1408" s="2">
        <v>180</v>
      </c>
      <c r="R1408" s="2" t="str">
        <f t="shared" si="290"/>
        <v>OK</v>
      </c>
    </row>
    <row r="1409" spans="1:18">
      <c r="A1409" s="7" t="s">
        <v>2802</v>
      </c>
      <c r="B1409" s="13" t="s">
        <v>2610</v>
      </c>
      <c r="C1409" s="14" t="s">
        <v>58</v>
      </c>
      <c r="D1409" s="15">
        <v>500</v>
      </c>
      <c r="E1409" s="50">
        <f t="shared" si="302"/>
        <v>179.46</v>
      </c>
      <c r="F1409" s="51">
        <f t="shared" si="303"/>
        <v>89730</v>
      </c>
      <c r="G1409" s="51">
        <f t="shared" si="304"/>
        <v>229.71</v>
      </c>
      <c r="H1409" s="51">
        <f t="shared" si="305"/>
        <v>114855</v>
      </c>
      <c r="I1409" s="54">
        <f t="shared" si="301"/>
        <v>4.5714858076806726E-4</v>
      </c>
      <c r="K1409" s="7" t="s">
        <v>159</v>
      </c>
      <c r="L1409" s="34" t="s">
        <v>2608</v>
      </c>
      <c r="N1409" s="2">
        <v>180</v>
      </c>
      <c r="P1409" s="2">
        <v>180</v>
      </c>
      <c r="R1409" s="2" t="str">
        <f t="shared" si="290"/>
        <v>OK</v>
      </c>
    </row>
    <row r="1410" spans="1:18" ht="31.5">
      <c r="A1410" s="7" t="s">
        <v>2803</v>
      </c>
      <c r="B1410" s="13" t="s">
        <v>2663</v>
      </c>
      <c r="C1410" s="14" t="s">
        <v>58</v>
      </c>
      <c r="D1410" s="21">
        <v>600</v>
      </c>
      <c r="E1410" s="50">
        <f t="shared" si="302"/>
        <v>329.38</v>
      </c>
      <c r="F1410" s="51">
        <f t="shared" si="303"/>
        <v>197628</v>
      </c>
      <c r="G1410" s="51">
        <f t="shared" si="304"/>
        <v>421.61</v>
      </c>
      <c r="H1410" s="51">
        <f t="shared" si="305"/>
        <v>252966</v>
      </c>
      <c r="I1410" s="54">
        <f t="shared" si="301"/>
        <v>1.0068612414137381E-3</v>
      </c>
      <c r="K1410" s="7" t="s">
        <v>677</v>
      </c>
      <c r="L1410" s="34">
        <v>102181</v>
      </c>
      <c r="N1410" s="2">
        <v>330.37</v>
      </c>
      <c r="P1410" s="2">
        <v>330.37</v>
      </c>
      <c r="R1410" s="2" t="str">
        <f t="shared" si="290"/>
        <v>OK</v>
      </c>
    </row>
    <row r="1411" spans="1:18" ht="31.5">
      <c r="A1411" s="7" t="s">
        <v>3660</v>
      </c>
      <c r="B1411" s="13" t="s">
        <v>2661</v>
      </c>
      <c r="C1411" s="14" t="s">
        <v>58</v>
      </c>
      <c r="D1411" s="15">
        <v>600</v>
      </c>
      <c r="E1411" s="50">
        <f t="shared" si="302"/>
        <v>252.94</v>
      </c>
      <c r="F1411" s="51">
        <f t="shared" si="303"/>
        <v>151764</v>
      </c>
      <c r="G1411" s="51">
        <f t="shared" si="304"/>
        <v>323.76</v>
      </c>
      <c r="H1411" s="51">
        <f t="shared" si="305"/>
        <v>194256</v>
      </c>
      <c r="I1411" s="54">
        <f t="shared" si="301"/>
        <v>7.7318231427174846E-4</v>
      </c>
      <c r="K1411" s="7" t="s">
        <v>677</v>
      </c>
      <c r="L1411" s="34">
        <v>102179</v>
      </c>
      <c r="N1411" s="2">
        <v>253.7</v>
      </c>
      <c r="P1411" s="2">
        <v>253.7</v>
      </c>
      <c r="R1411" s="2" t="str">
        <f t="shared" si="290"/>
        <v>OK</v>
      </c>
    </row>
    <row r="1412" spans="1:18" ht="31.5">
      <c r="A1412" s="7" t="s">
        <v>3661</v>
      </c>
      <c r="B1412" s="17" t="s">
        <v>2662</v>
      </c>
      <c r="C1412" s="18" t="s">
        <v>58</v>
      </c>
      <c r="D1412" s="23">
        <v>600</v>
      </c>
      <c r="E1412" s="50">
        <f t="shared" si="302"/>
        <v>284.43</v>
      </c>
      <c r="F1412" s="51">
        <f t="shared" si="303"/>
        <v>170658</v>
      </c>
      <c r="G1412" s="51">
        <f t="shared" si="304"/>
        <v>364.07</v>
      </c>
      <c r="H1412" s="51">
        <f t="shared" si="305"/>
        <v>218442</v>
      </c>
      <c r="I1412" s="54">
        <f t="shared" si="301"/>
        <v>8.69448002090794E-4</v>
      </c>
      <c r="K1412" s="7" t="s">
        <v>677</v>
      </c>
      <c r="L1412" s="35">
        <v>102180</v>
      </c>
      <c r="N1412" s="2">
        <v>285.29000000000002</v>
      </c>
      <c r="P1412" s="2">
        <v>285.29000000000002</v>
      </c>
      <c r="R1412" s="2" t="str">
        <f t="shared" si="290"/>
        <v>OK</v>
      </c>
    </row>
    <row r="1413" spans="1:18">
      <c r="A1413" s="3"/>
      <c r="B1413" s="36" t="s">
        <v>2750</v>
      </c>
      <c r="C1413" s="20" t="s">
        <v>56</v>
      </c>
      <c r="D1413" s="6"/>
      <c r="E1413" s="6"/>
      <c r="F1413" s="6"/>
      <c r="G1413" s="6"/>
      <c r="H1413" s="61">
        <f>SUM(H4:H1412)/2</f>
        <v>250740685.47000006</v>
      </c>
      <c r="I1413" s="62">
        <f>H1413/$H$1416</f>
        <v>0.99800399201970202</v>
      </c>
      <c r="K1413" s="4"/>
      <c r="L1413" s="5"/>
    </row>
    <row r="1414" spans="1:18">
      <c r="A1414" s="3">
        <v>2</v>
      </c>
      <c r="B1414" s="36" t="s">
        <v>1897</v>
      </c>
      <c r="C1414" s="20" t="s">
        <v>56</v>
      </c>
      <c r="D1414" s="6"/>
      <c r="E1414" s="6"/>
      <c r="F1414" s="6"/>
      <c r="G1414" s="6"/>
      <c r="H1414" s="61">
        <f>SUM(H1415:H1415)</f>
        <v>501481.37</v>
      </c>
      <c r="I1414" s="62">
        <f t="shared" si="301"/>
        <v>1.9960079802979931E-3</v>
      </c>
      <c r="K1414" s="4"/>
      <c r="L1414" s="5"/>
    </row>
    <row r="1415" spans="1:18">
      <c r="A1415" s="7" t="s">
        <v>57</v>
      </c>
      <c r="B1415" s="9" t="s">
        <v>1899</v>
      </c>
      <c r="C1415" s="10" t="s">
        <v>9</v>
      </c>
      <c r="D1415" s="49">
        <v>2E-3</v>
      </c>
      <c r="E1415" s="50"/>
      <c r="F1415" s="51"/>
      <c r="G1415" s="51">
        <f>H1413</f>
        <v>250740685.47000006</v>
      </c>
      <c r="H1415" s="51">
        <f>ROUND(D1415*G1415,2)</f>
        <v>501481.37</v>
      </c>
      <c r="I1415" s="54">
        <f>H1415/$H$1416</f>
        <v>1.9960079802979931E-3</v>
      </c>
      <c r="K1415" s="7" t="s">
        <v>12</v>
      </c>
      <c r="L1415" s="38" t="s">
        <v>1898</v>
      </c>
    </row>
    <row r="1416" spans="1:18">
      <c r="A1416" s="3"/>
      <c r="B1416" s="36" t="s">
        <v>1900</v>
      </c>
      <c r="C1416" s="20" t="s">
        <v>56</v>
      </c>
      <c r="D1416" s="6"/>
      <c r="E1416" s="6"/>
      <c r="F1416" s="6"/>
      <c r="G1416" s="6"/>
      <c r="H1416" s="61">
        <f>H1413+H1414</f>
        <v>251242166.84000006</v>
      </c>
      <c r="I1416" s="62">
        <f t="shared" si="301"/>
        <v>1</v>
      </c>
      <c r="K1416" s="4"/>
      <c r="L1416" s="5"/>
    </row>
    <row r="1425" spans="3:8">
      <c r="E1425" s="113"/>
    </row>
    <row r="1437" spans="3:8" ht="21">
      <c r="C1437" s="99"/>
      <c r="D1437" s="100"/>
      <c r="E1437" s="100"/>
      <c r="F1437" s="100"/>
      <c r="G1437" s="99"/>
      <c r="H1437" s="100"/>
    </row>
    <row r="1438" spans="3:8" ht="21">
      <c r="C1438" s="98"/>
      <c r="G1438" s="98"/>
    </row>
    <row r="1439" spans="3:8" ht="21">
      <c r="C1439" s="98"/>
      <c r="G1439" s="98"/>
    </row>
    <row r="1440" spans="3:8" ht="21">
      <c r="C1440" s="98"/>
      <c r="G1440" s="98"/>
    </row>
    <row r="1441" spans="3:7" ht="21">
      <c r="C1441" s="98"/>
      <c r="G1441" s="98"/>
    </row>
  </sheetData>
  <autoFilter ref="B3:R1416"/>
  <sortState ref="A35:N48">
    <sortCondition ref="B35:B48"/>
  </sortState>
  <mergeCells count="3">
    <mergeCell ref="K1:L2"/>
    <mergeCell ref="A1:G1"/>
    <mergeCell ref="A2:G2"/>
  </mergeCells>
  <phoneticPr fontId="17" type="noConversion"/>
  <printOptions horizontalCentered="1"/>
  <pageMargins left="0.51181102362204722" right="0.51181102362204722" top="0.68287037037037035" bottom="0.59055118110236227" header="0.31496062992125984" footer="0.31496062992125984"/>
  <pageSetup paperSize="9" scale="50" fitToHeight="0" orientation="landscape" horizontalDpi="4294967294" verticalDpi="4294967294" r:id="rId1"/>
  <headerFooter>
    <oddHeader>&amp;C&amp;"-,Negrito"&amp;22CONSORCIO PP 02 - CONSTRUTORA SINARCO E ENERGY SISTEM</oddHeader>
    <oddFooter>&amp;CRua: Capitão Sancho, 209, Centro – João Pinheiro/MG – CEP: 38770-000
Telefax: (38) 3561-2334 – E-mail: comercial@sinarco.com.br&amp;R&amp;P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Edificações</vt:lpstr>
      <vt:lpstr>Edificações!Area_de_impressao</vt:lpstr>
      <vt:lpstr>Edificações!Titulos_de_impressao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Engenharia</dc:creator>
  <cp:lastModifiedBy>Licitação</cp:lastModifiedBy>
  <cp:lastPrinted>2021-08-30T17:30:57Z</cp:lastPrinted>
  <dcterms:created xsi:type="dcterms:W3CDTF">2020-06-02T13:12:41Z</dcterms:created>
  <dcterms:modified xsi:type="dcterms:W3CDTF">2021-11-20T12:22:49Z</dcterms:modified>
</cp:coreProperties>
</file>